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tabRatio="877" activeTab="8"/>
  </bookViews>
  <sheets>
    <sheet name="收支餘絀決算表 " sheetId="1" r:id="rId1"/>
    <sheet name="現金流量決算表" sheetId="2" r:id="rId2"/>
    <sheet name="淨值變動表 " sheetId="3" r:id="rId3"/>
    <sheet name="資產負債表" sheetId="4" r:id="rId4"/>
    <sheet name="收入明細表" sheetId="5" r:id="rId5"/>
    <sheet name="支出明細表" sheetId="6" r:id="rId6"/>
    <sheet name="基金數額增減變動表" sheetId="7" r:id="rId7"/>
    <sheet name="員工人數彙計表" sheetId="8" r:id="rId8"/>
    <sheet name="用人費用彙計表" sheetId="9" r:id="rId9"/>
  </sheets>
  <definedNames>
    <definedName name="_xlnm.Print_Area" localSheetId="5">'支出明細表'!$A$1:$F$36</definedName>
    <definedName name="_xlnm.Print_Area" localSheetId="8">'用人費用彙計表'!$A$1:$E$36</definedName>
    <definedName name="_xlnm.Print_Area" localSheetId="4">'收入明細表'!$A$1:$F$37</definedName>
    <definedName name="_xlnm.Print_Area" localSheetId="0">'收支餘絀決算表 '!$A$1:$F$38</definedName>
    <definedName name="_xlnm.Print_Area" localSheetId="6">'基金數額增減變動表'!$A$1:$H$27</definedName>
    <definedName name="_xlnm.Print_Area" localSheetId="2">'淨值變動表 '!$A$1:$F$35</definedName>
    <definedName name="_xlnm.Print_Area" localSheetId="1">'現金流量決算表'!$A$1:$E$34</definedName>
    <definedName name="_xlnm.Print_Area" localSheetId="3">'資產負債表'!$A$1:$E$37</definedName>
  </definedNames>
  <calcPr fullCalcOnLoad="1"/>
</workbook>
</file>

<file path=xl/sharedStrings.xml><?xml version="1.0" encoding="utf-8"?>
<sst xmlns="http://schemas.openxmlformats.org/spreadsheetml/2006/main" count="212" uniqueCount="187">
  <si>
    <t>收入明細表</t>
  </si>
  <si>
    <t>支出明細表</t>
  </si>
  <si>
    <t>負債及淨值合計</t>
  </si>
  <si>
    <t xml:space="preserve">業務活動之現金流量 </t>
  </si>
  <si>
    <t xml:space="preserve">    本期賸餘(短絀-) </t>
  </si>
  <si>
    <t xml:space="preserve">    調整非現金項目 </t>
  </si>
  <si>
    <t xml:space="preserve">        流動資產淨減(淨增-) </t>
  </si>
  <si>
    <t xml:space="preserve">資           產 </t>
  </si>
  <si>
    <t xml:space="preserve">流動資產 </t>
  </si>
  <si>
    <t xml:space="preserve">        銀行存款 </t>
  </si>
  <si>
    <t xml:space="preserve">    應收款項 </t>
  </si>
  <si>
    <t>資產合計</t>
  </si>
  <si>
    <t>現金流量決算表</t>
  </si>
  <si>
    <r>
      <t>淨值變動表</t>
    </r>
    <r>
      <rPr>
        <b/>
        <sz val="22"/>
        <rFont val="標楷體"/>
        <family val="4"/>
      </rPr>
      <t xml:space="preserve">      </t>
    </r>
  </si>
  <si>
    <t>資產負債表</t>
  </si>
  <si>
    <t>合                          計</t>
  </si>
  <si>
    <t>合                           計</t>
  </si>
  <si>
    <t>用人費用彙計表</t>
  </si>
  <si>
    <t>財團法人彰化縣文化基金會</t>
  </si>
  <si>
    <t>基金</t>
  </si>
  <si>
    <t>財團法人彰化縣文化基金會</t>
  </si>
  <si>
    <t xml:space="preserve">用人費用 </t>
  </si>
  <si>
    <t xml:space="preserve">    幹事薪資 </t>
  </si>
  <si>
    <t xml:space="preserve">    文化活動</t>
  </si>
  <si>
    <t xml:space="preserve">        補助及獎勵費</t>
  </si>
  <si>
    <t>融資活動之現金流量</t>
  </si>
  <si>
    <t>增加基金、公積及填補短絀</t>
  </si>
  <si>
    <t>減少短期債務、流動金融負債、其他負債及遞延貸項</t>
  </si>
  <si>
    <t>增加短期債務、流動金融負債、其他負債及遞延貸項</t>
  </si>
  <si>
    <t xml:space="preserve">   現金</t>
  </si>
  <si>
    <t xml:space="preserve">   什項負債</t>
  </si>
  <si>
    <t xml:space="preserve">       存入保證金</t>
  </si>
  <si>
    <t xml:space="preserve">    基金 </t>
  </si>
  <si>
    <t>淨值合計</t>
  </si>
  <si>
    <t>負           債</t>
  </si>
  <si>
    <t xml:space="preserve">淨           值 </t>
  </si>
  <si>
    <t>負債合計</t>
  </si>
  <si>
    <t xml:space="preserve">        基金</t>
  </si>
  <si>
    <t>累積餘絀（-）</t>
  </si>
  <si>
    <t>流動負債</t>
  </si>
  <si>
    <t>其他負債</t>
  </si>
  <si>
    <t>固定資產</t>
  </si>
  <si>
    <t xml:space="preserve">    交通及運輸設備</t>
  </si>
  <si>
    <t xml:space="preserve">        交通及運輸設備</t>
  </si>
  <si>
    <t xml:space="preserve">        累計折舊-交通及運輸設備（-）</t>
  </si>
  <si>
    <t xml:space="preserve">    累積賸餘</t>
  </si>
  <si>
    <t xml:space="preserve">        累積賸餘</t>
  </si>
  <si>
    <t>幹事1名福利比照約僱人員</t>
  </si>
  <si>
    <t>員工薪資</t>
  </si>
  <si>
    <t>超時工作報酬</t>
  </si>
  <si>
    <t>獎金</t>
  </si>
  <si>
    <t xml:space="preserve">    年終獎金</t>
  </si>
  <si>
    <t xml:space="preserve">    休假獎金</t>
  </si>
  <si>
    <t>退休、卹償金及資遣費</t>
  </si>
  <si>
    <t xml:space="preserve">    員工退休離職儲金</t>
  </si>
  <si>
    <t xml:space="preserve">分擔保險金 </t>
  </si>
  <si>
    <t xml:space="preserve">    勞保費</t>
  </si>
  <si>
    <t xml:space="preserve">   健保費</t>
  </si>
  <si>
    <t>其他</t>
  </si>
  <si>
    <t>員工人數彙計表</t>
  </si>
  <si>
    <t>職類（稱）</t>
  </si>
  <si>
    <t>說明</t>
  </si>
  <si>
    <t>專任人員</t>
  </si>
  <si>
    <t>總計</t>
  </si>
  <si>
    <t xml:space="preserve">       幹事</t>
  </si>
  <si>
    <t>基金數額增減變動表</t>
  </si>
  <si>
    <t>捐助者</t>
  </si>
  <si>
    <t>捐助基金比率％</t>
  </si>
  <si>
    <t>創立時原始捐助基金金額占其總額比率</t>
  </si>
  <si>
    <t>說明</t>
  </si>
  <si>
    <t>創立時原始捐助基金金額</t>
  </si>
  <si>
    <t>政府捐助</t>
  </si>
  <si>
    <t>一、中央政府</t>
  </si>
  <si>
    <t>文建會</t>
  </si>
  <si>
    <t>省府教育廳</t>
  </si>
  <si>
    <t>二、地方政府</t>
  </si>
  <si>
    <t>縣政府</t>
  </si>
  <si>
    <t>三、其他</t>
  </si>
  <si>
    <t>政府捐助小計</t>
  </si>
  <si>
    <t>民間捐助小計</t>
  </si>
  <si>
    <t>一、其他團體機構</t>
  </si>
  <si>
    <t>二、個人</t>
  </si>
  <si>
    <t>合計</t>
  </si>
  <si>
    <t>民間捐助</t>
  </si>
  <si>
    <t>本年度期初基金金額（1）</t>
  </si>
  <si>
    <t>本年度基金增（減-）金額（2）</t>
  </si>
  <si>
    <r>
      <rPr>
        <sz val="11"/>
        <rFont val="新細明體"/>
        <family val="1"/>
      </rPr>
      <t>本年度期末基金金額</t>
    </r>
    <r>
      <rPr>
        <sz val="8"/>
        <rFont val="新細明體"/>
        <family val="1"/>
      </rPr>
      <t>（3）=（1）+（2）</t>
    </r>
  </si>
  <si>
    <t>基金</t>
  </si>
  <si>
    <t xml:space="preserve">    基金</t>
  </si>
  <si>
    <t>累積賸餘(短絀－)</t>
  </si>
  <si>
    <t>科                     目</t>
  </si>
  <si>
    <t>上年度餘額</t>
  </si>
  <si>
    <t>本年度</t>
  </si>
  <si>
    <t>截至本年度
止餘額</t>
  </si>
  <si>
    <t>說                     明</t>
  </si>
  <si>
    <t>增   加</t>
  </si>
  <si>
    <t>減   少</t>
  </si>
  <si>
    <t>合                     計</t>
  </si>
  <si>
    <t>科                                 目</t>
  </si>
  <si>
    <t>比  較  增  減</t>
  </si>
  <si>
    <t>金額</t>
  </si>
  <si>
    <t>%</t>
  </si>
  <si>
    <t>項　　　                　　目</t>
  </si>
  <si>
    <t>本     年     度
預     算     數</t>
  </si>
  <si>
    <t>其他活動之現金流量</t>
  </si>
  <si>
    <t xml:space="preserve">現金及約當現金之淨增(淨減-) </t>
  </si>
  <si>
    <t xml:space="preserve">期初現金及約當現金 </t>
  </si>
  <si>
    <t xml:space="preserve">期末現金及約當現金 </t>
  </si>
  <si>
    <t>科             目</t>
  </si>
  <si>
    <t>說            明</t>
  </si>
  <si>
    <t>合          計</t>
  </si>
  <si>
    <t xml:space="preserve">科                           目           </t>
  </si>
  <si>
    <t>本 年 度
預 算 數</t>
  </si>
  <si>
    <t>說                               明</t>
  </si>
  <si>
    <t>本年度預算數</t>
  </si>
  <si>
    <t>比較增減（-）</t>
  </si>
  <si>
    <t>上 年 度 決 算 數</t>
  </si>
  <si>
    <t xml:space="preserve">本 年 度 預 算 數
</t>
  </si>
  <si>
    <t xml:space="preserve">金額
</t>
  </si>
  <si>
    <t xml:space="preserve">%
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</si>
  <si>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目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</si>
  <si>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(-)</t>
    </r>
  </si>
  <si>
    <t xml:space="preserve">    用人費用</t>
  </si>
  <si>
    <t xml:space="preserve">        文化活動</t>
  </si>
  <si>
    <t xml:space="preserve">            補助及獎勵費</t>
  </si>
  <si>
    <t xml:space="preserve">            業務費</t>
  </si>
  <si>
    <t>本期賸餘(短絀-)</t>
  </si>
  <si>
    <t xml:space="preserve">科            目           </t>
  </si>
  <si>
    <t>說                 明</t>
  </si>
  <si>
    <t>本年度期末基金金額占其總額比率</t>
  </si>
  <si>
    <t>其他</t>
  </si>
  <si>
    <t xml:space="preserve">        報廢損失</t>
  </si>
  <si>
    <t>保費調漲</t>
  </si>
  <si>
    <t xml:space="preserve">        流動負債淨增(淨減-)</t>
  </si>
  <si>
    <t xml:space="preserve">    應付款項</t>
  </si>
  <si>
    <t xml:space="preserve">        應付帳款</t>
  </si>
  <si>
    <t xml:space="preserve">    業務活動之淨現金流入</t>
  </si>
  <si>
    <t xml:space="preserve">累積賸餘(－) </t>
  </si>
  <si>
    <t xml:space="preserve">    減少固定資產及遞耗資產</t>
  </si>
  <si>
    <t xml:space="preserve">   投資活動之淨現金流入(流出-)</t>
  </si>
  <si>
    <t>待遇比照文化局約僱人員薪資及福利</t>
  </si>
  <si>
    <t>本 年 度
決 算 數</t>
  </si>
  <si>
    <t>本     年     度
決     算     數</t>
  </si>
  <si>
    <t>本年度決算數</t>
  </si>
  <si>
    <t>收支餘絀決算表</t>
  </si>
  <si>
    <t xml:space="preserve">        幹事薪資</t>
  </si>
  <si>
    <t>本 年 度 決 算 數</t>
  </si>
  <si>
    <t xml:space="preserve">            公共關係費</t>
  </si>
  <si>
    <t xml:space="preserve">        公共關係費</t>
  </si>
  <si>
    <t>支出總額(註1)</t>
  </si>
  <si>
    <t>收入總額(註1)</t>
  </si>
  <si>
    <t xml:space="preserve">    業務支出</t>
  </si>
  <si>
    <t xml:space="preserve">       管理費用 </t>
  </si>
  <si>
    <t xml:space="preserve">            一般服務費 </t>
  </si>
  <si>
    <t xml:space="preserve">            專業服務費</t>
  </si>
  <si>
    <t xml:space="preserve">    業務收入 </t>
  </si>
  <si>
    <r>
      <t xml:space="preserve">    </t>
    </r>
    <r>
      <rPr>
        <sz val="12"/>
        <rFont val="細明體"/>
        <family val="3"/>
      </rPr>
      <t>業務外收入</t>
    </r>
    <r>
      <rPr>
        <sz val="12"/>
        <rFont val="Times New Roman"/>
        <family val="1"/>
      </rPr>
      <t xml:space="preserve"> </t>
    </r>
  </si>
  <si>
    <r>
      <t xml:space="preserve">        </t>
    </r>
    <r>
      <rPr>
        <sz val="12"/>
        <rFont val="細明體"/>
        <family val="3"/>
      </rPr>
      <t>受贈收入</t>
    </r>
  </si>
  <si>
    <t xml:space="preserve">    財務收入 </t>
  </si>
  <si>
    <t xml:space="preserve">     其他收入</t>
  </si>
  <si>
    <t>業務收入</t>
  </si>
  <si>
    <t>業務外收入</t>
  </si>
  <si>
    <t xml:space="preserve">     財務收入</t>
  </si>
  <si>
    <t xml:space="preserve">    受贈收入 </t>
  </si>
  <si>
    <t>其他收入</t>
  </si>
  <si>
    <t>業務支出</t>
  </si>
  <si>
    <t xml:space="preserve">    管理費用</t>
  </si>
  <si>
    <t xml:space="preserve">        一般服務費</t>
  </si>
  <si>
    <t xml:space="preserve">        專業服務費</t>
  </si>
  <si>
    <t xml:space="preserve">        業務費</t>
  </si>
  <si>
    <t>含健保-投保單位補充保費</t>
  </si>
  <si>
    <t xml:space="preserve">    增加固定資產及遞耗資產</t>
  </si>
  <si>
    <t xml:space="preserve">     融資活動之淨現金流入(流出-)</t>
  </si>
  <si>
    <t>100年度會務車報廢轉存</t>
  </si>
  <si>
    <t xml:space="preserve">        應收帳款</t>
  </si>
  <si>
    <r>
      <t>中華民國111</t>
    </r>
    <r>
      <rPr>
        <sz val="12"/>
        <rFont val="新細明體"/>
        <family val="1"/>
      </rPr>
      <t>年度</t>
    </r>
  </si>
  <si>
    <t>中華民國111年12月31日</t>
  </si>
  <si>
    <t>本 (111)   年    度
決   算    數</t>
  </si>
  <si>
    <t>上 (110)   年    度
決    算    數</t>
  </si>
  <si>
    <t>基金存款利息增加(央行公告升息)</t>
  </si>
  <si>
    <r>
      <t>中華民國111</t>
    </r>
    <r>
      <rPr>
        <sz val="12"/>
        <rFont val="新細明體"/>
        <family val="1"/>
      </rPr>
      <t>度</t>
    </r>
  </si>
  <si>
    <t>撙節開支。</t>
  </si>
  <si>
    <t>中央公告調薪3%及勞健保調漲</t>
  </si>
  <si>
    <t>依捐款指定項目支出</t>
  </si>
  <si>
    <t xml:space="preserve">                                      中華民國111年度                                             </t>
  </si>
  <si>
    <r>
      <t xml:space="preserve">                                                             中華民國111</t>
    </r>
    <r>
      <rPr>
        <sz val="12"/>
        <rFont val="新細明體"/>
        <family val="1"/>
      </rPr>
      <t xml:space="preserve">年度                                        單位：人              </t>
    </r>
  </si>
  <si>
    <t>全興文教基金會指定捐助第23屆磺溪美展活動及黑松(股)公司指定捐助辦理「八卦山牌樓修繕工程」經費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</si>
</sst>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.000_);\(0.000\)"/>
    <numFmt numFmtId="181" formatCode="#,##0_);\(#,##0\)"/>
    <numFmt numFmtId="182" formatCode="#,##0_ "/>
    <numFmt numFmtId="183" formatCode="0_ "/>
    <numFmt numFmtId="184" formatCode="#,##0_);[Red]\(#,##0\)"/>
    <numFmt numFmtId="185" formatCode="m&quot;月&quot;d&quot;日&quot;"/>
    <numFmt numFmtId="186" formatCode="0_);[Red]\(0\)"/>
    <numFmt numFmtId="187" formatCode="0;[Red]0"/>
    <numFmt numFmtId="188" formatCode="#,##0.00_ "/>
    <numFmt numFmtId="189" formatCode="#,##0.0_ "/>
    <numFmt numFmtId="190" formatCode="##0.00_ "/>
    <numFmt numFmtId="191" formatCode="###,###"/>
    <numFmt numFmtId="192" formatCode="_-* #,##0.0_-;\-* #,##0.0_-;_-* &quot;-&quot;??_-;_-@_-"/>
    <numFmt numFmtId="193" formatCode="_-* #,##0_-;\-* #,##0_-;_-* &quot;-&quot;??_-;_-@_-"/>
    <numFmt numFmtId="194" formatCode="#,##0;[Red]#,##0"/>
    <numFmt numFmtId="195" formatCode="0.00_ "/>
    <numFmt numFmtId="196" formatCode="[$-404]AM/PM\ hh:mm:ss"/>
    <numFmt numFmtId="197" formatCode="&quot;$&quot;#,##0"/>
    <numFmt numFmtId="198" formatCode="0.00_);[Red]\(0.00\)"/>
    <numFmt numFmtId="199" formatCode="#,##0.00_);[Red]\(#,##0.00\)"/>
    <numFmt numFmtId="200" formatCode="#,##0.00;[Red]#,##0.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/d"/>
    <numFmt numFmtId="210" formatCode="#,##0.0"/>
    <numFmt numFmtId="211" formatCode="#,##0_ ;[Red]\-#,##0\ "/>
    <numFmt numFmtId="212" formatCode="_-* #,##0.0_-;\-* #,##0.0_-;_-* &quot;-&quot;_-;_-@_-"/>
    <numFmt numFmtId="213" formatCode="_-* #,##0.00_-;\-* #,##0.00_-;_-* &quot;-&quot;_-;_-@_-"/>
    <numFmt numFmtId="214" formatCode="_ [$SFr.-100C]\ * #,##0.00_ ;_ [$SFr.-100C]\ * \-#,##0.00_ ;_ [$SFr.-100C]\ * &quot;-&quot;??_ ;_ @_ "/>
    <numFmt numFmtId="215" formatCode="_-* #,##0.0_-;\-* #,##0.0_-;_-* &quot;-&quot;?_-;_-@_-"/>
    <numFmt numFmtId="216" formatCode="#,##0.000_ "/>
    <numFmt numFmtId="217" formatCode="0.000000_ "/>
    <numFmt numFmtId="218" formatCode="0.00000_ "/>
    <numFmt numFmtId="219" formatCode="0.0000_ "/>
    <numFmt numFmtId="220" formatCode="0.000_ "/>
    <numFmt numFmtId="221" formatCode="0.0_ "/>
    <numFmt numFmtId="222" formatCode="0.0000000_ "/>
    <numFmt numFmtId="223" formatCode="0.0_);[Red]\(0.0\)"/>
    <numFmt numFmtId="224" formatCode="&quot;$&quot;#,##0.0_);[Red]\(&quot;$&quot;#,##0.0\)"/>
    <numFmt numFmtId="225" formatCode="0.0%"/>
    <numFmt numFmtId="226" formatCode="0.00;[Red]0.00"/>
  </numFmts>
  <fonts count="5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22"/>
      <name val="標楷體"/>
      <family val="4"/>
    </font>
    <font>
      <b/>
      <u val="single"/>
      <sz val="22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6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Alignment="1">
      <alignment wrapText="1"/>
    </xf>
    <xf numFmtId="3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 wrapText="1"/>
    </xf>
    <xf numFmtId="182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0" xfId="0" applyNumberForma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33">
      <alignment/>
      <protection/>
    </xf>
    <xf numFmtId="0" fontId="0" fillId="0" borderId="0" xfId="33" applyBorder="1">
      <alignment/>
      <protection/>
    </xf>
    <xf numFmtId="182" fontId="6" fillId="0" borderId="0" xfId="34" applyNumberFormat="1" applyFont="1">
      <alignment vertical="center"/>
      <protection/>
    </xf>
    <xf numFmtId="182" fontId="0" fillId="0" borderId="0" xfId="34" applyNumberFormat="1" applyFont="1">
      <alignment vertical="center"/>
      <protection/>
    </xf>
    <xf numFmtId="182" fontId="2" fillId="0" borderId="0" xfId="34" applyNumberFormat="1" applyFont="1">
      <alignment vertical="center"/>
      <protection/>
    </xf>
    <xf numFmtId="182" fontId="8" fillId="0" borderId="10" xfId="34" applyNumberFormat="1" applyFont="1" applyBorder="1">
      <alignment vertical="center"/>
      <protection/>
    </xf>
    <xf numFmtId="182" fontId="2" fillId="0" borderId="10" xfId="34" applyNumberFormat="1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3" fontId="0" fillId="0" borderId="10" xfId="34" applyNumberFormat="1" applyFont="1" applyBorder="1" applyAlignment="1">
      <alignment horizontal="right" vertical="top"/>
      <protection/>
    </xf>
    <xf numFmtId="182" fontId="0" fillId="0" borderId="10" xfId="34" applyNumberFormat="1" applyFont="1" applyFill="1" applyBorder="1" applyAlignment="1">
      <alignment horizontal="right" vertical="top" wrapText="1"/>
      <protection/>
    </xf>
    <xf numFmtId="0" fontId="0" fillId="0" borderId="11" xfId="33" applyFont="1" applyBorder="1">
      <alignment/>
      <protection/>
    </xf>
    <xf numFmtId="182" fontId="0" fillId="0" borderId="11" xfId="33" applyNumberFormat="1" applyBorder="1">
      <alignment/>
      <protection/>
    </xf>
    <xf numFmtId="189" fontId="0" fillId="0" borderId="11" xfId="33" applyNumberFormat="1" applyBorder="1">
      <alignment/>
      <protection/>
    </xf>
    <xf numFmtId="0" fontId="0" fillId="0" borderId="0" xfId="33" applyBorder="1" applyAlignment="1">
      <alignment/>
      <protection/>
    </xf>
    <xf numFmtId="182" fontId="2" fillId="0" borderId="10" xfId="33" applyNumberFormat="1" applyFont="1" applyBorder="1">
      <alignment/>
      <protection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6"/>
    </xf>
    <xf numFmtId="0" fontId="0" fillId="0" borderId="10" xfId="0" applyFont="1" applyBorder="1" applyAlignment="1">
      <alignment vertical="top" wrapText="1"/>
    </xf>
    <xf numFmtId="182" fontId="0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33" applyNumberFormat="1">
      <alignment/>
      <protection/>
    </xf>
    <xf numFmtId="188" fontId="2" fillId="0" borderId="10" xfId="33" applyNumberFormat="1" applyFont="1" applyBorder="1" applyAlignment="1">
      <alignment horizontal="right"/>
      <protection/>
    </xf>
    <xf numFmtId="188" fontId="0" fillId="0" borderId="0" xfId="33" applyNumberFormat="1">
      <alignment/>
      <protection/>
    </xf>
    <xf numFmtId="18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188" fontId="0" fillId="0" borderId="0" xfId="0" applyNumberFormat="1" applyBorder="1" applyAlignment="1">
      <alignment vertical="top"/>
    </xf>
    <xf numFmtId="188" fontId="0" fillId="0" borderId="0" xfId="0" applyNumberFormat="1" applyFont="1" applyBorder="1" applyAlignment="1">
      <alignment horizontal="center" vertical="top"/>
    </xf>
    <xf numFmtId="188" fontId="0" fillId="0" borderId="0" xfId="0" applyNumberFormat="1" applyBorder="1" applyAlignment="1" quotePrefix="1">
      <alignment horizontal="center" vertical="top"/>
    </xf>
    <xf numFmtId="188" fontId="0" fillId="0" borderId="0" xfId="0" applyNumberFormat="1" applyAlignment="1" quotePrefix="1">
      <alignment horizontal="center"/>
    </xf>
    <xf numFmtId="182" fontId="0" fillId="0" borderId="0" xfId="33" applyNumberFormat="1" applyBorder="1">
      <alignment/>
      <protection/>
    </xf>
    <xf numFmtId="182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82" fontId="0" fillId="0" borderId="10" xfId="33" applyNumberFormat="1" applyFont="1" applyFill="1" applyBorder="1">
      <alignment/>
      <protection/>
    </xf>
    <xf numFmtId="182" fontId="0" fillId="0" borderId="13" xfId="33" applyNumberFormat="1" applyFont="1" applyBorder="1">
      <alignment/>
      <protection/>
    </xf>
    <xf numFmtId="188" fontId="0" fillId="0" borderId="10" xfId="33" applyNumberFormat="1" applyFont="1" applyBorder="1" applyAlignment="1">
      <alignment horizontal="right"/>
      <protection/>
    </xf>
    <xf numFmtId="182" fontId="0" fillId="0" borderId="10" xfId="33" applyNumberFormat="1" applyFont="1" applyBorder="1">
      <alignment/>
      <protection/>
    </xf>
    <xf numFmtId="212" fontId="0" fillId="0" borderId="10" xfId="0" applyNumberFormat="1" applyFont="1" applyBorder="1" applyAlignment="1">
      <alignment horizontal="right" vertical="center" wrapText="1"/>
    </xf>
    <xf numFmtId="41" fontId="0" fillId="0" borderId="10" xfId="33" applyNumberFormat="1" applyFont="1" applyBorder="1">
      <alignment/>
      <protection/>
    </xf>
    <xf numFmtId="41" fontId="0" fillId="0" borderId="10" xfId="33" applyNumberFormat="1" applyFont="1" applyBorder="1" applyAlignment="1">
      <alignment horizontal="right"/>
      <protection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4" xfId="0" applyNumberFormat="1" applyFont="1" applyBorder="1" applyAlignment="1">
      <alignment/>
    </xf>
    <xf numFmtId="182" fontId="0" fillId="0" borderId="10" xfId="33" applyNumberFormat="1" applyFont="1" applyBorder="1" applyAlignment="1">
      <alignment horizontal="right"/>
      <protection/>
    </xf>
    <xf numFmtId="182" fontId="0" fillId="0" borderId="11" xfId="33" applyNumberFormat="1" applyFont="1" applyBorder="1">
      <alignment/>
      <protection/>
    </xf>
    <xf numFmtId="193" fontId="0" fillId="0" borderId="10" xfId="0" applyNumberFormat="1" applyBorder="1" applyAlignment="1">
      <alignment/>
    </xf>
    <xf numFmtId="41" fontId="0" fillId="0" borderId="10" xfId="33" applyNumberFormat="1" applyFont="1" applyFill="1" applyBorder="1">
      <alignment/>
      <protection/>
    </xf>
    <xf numFmtId="41" fontId="0" fillId="0" borderId="10" xfId="33" applyNumberFormat="1" applyFont="1" applyBorder="1" applyAlignment="1">
      <alignment/>
      <protection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0" xfId="0" applyNumberFormat="1" applyFont="1" applyBorder="1" applyAlignment="1">
      <alignment wrapText="1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93" fontId="0" fillId="0" borderId="10" xfId="35" applyNumberFormat="1" applyFont="1" applyBorder="1" applyAlignment="1">
      <alignment/>
    </xf>
    <xf numFmtId="193" fontId="0" fillId="0" borderId="11" xfId="0" applyNumberFormat="1" applyBorder="1" applyAlignment="1">
      <alignment/>
    </xf>
    <xf numFmtId="195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193" fontId="0" fillId="0" borderId="13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1" xfId="34" applyNumberFormat="1" applyFont="1" applyFill="1" applyBorder="1" applyAlignment="1">
      <alignment horizontal="center" vertical="center"/>
      <protection/>
    </xf>
    <xf numFmtId="18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33" applyFont="1" applyBorder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3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 indent="1"/>
    </xf>
    <xf numFmtId="19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center" vertical="distributed"/>
    </xf>
    <xf numFmtId="188" fontId="0" fillId="0" borderId="11" xfId="0" applyNumberFormat="1" applyFont="1" applyBorder="1" applyAlignment="1">
      <alignment horizontal="center" vertical="distributed"/>
    </xf>
    <xf numFmtId="184" fontId="0" fillId="0" borderId="10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1" fontId="0" fillId="0" borderId="10" xfId="34" applyNumberFormat="1" applyFont="1" applyBorder="1" applyAlignment="1">
      <alignment/>
      <protection/>
    </xf>
    <xf numFmtId="41" fontId="0" fillId="0" borderId="10" xfId="34" applyNumberFormat="1" applyFont="1" applyFill="1" applyBorder="1" applyAlignment="1">
      <alignment/>
      <protection/>
    </xf>
    <xf numFmtId="41" fontId="0" fillId="0" borderId="10" xfId="34" applyNumberFormat="1" applyFont="1" applyFill="1" applyBorder="1" applyAlignment="1">
      <alignment wrapText="1"/>
      <protection/>
    </xf>
    <xf numFmtId="181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1" fontId="0" fillId="0" borderId="18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41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93" fontId="0" fillId="0" borderId="10" xfId="3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center" vertical="center"/>
    </xf>
    <xf numFmtId="182" fontId="0" fillId="0" borderId="13" xfId="33" applyNumberFormat="1" applyFont="1" applyBorder="1" applyAlignment="1">
      <alignment/>
      <protection/>
    </xf>
    <xf numFmtId="182" fontId="0" fillId="0" borderId="10" xfId="33" applyNumberFormat="1" applyFont="1" applyBorder="1" applyAlignment="1">
      <alignment/>
      <protection/>
    </xf>
    <xf numFmtId="188" fontId="0" fillId="0" borderId="10" xfId="33" applyNumberFormat="1" applyFont="1" applyBorder="1" applyAlignment="1">
      <alignment/>
      <protection/>
    </xf>
    <xf numFmtId="182" fontId="17" fillId="0" borderId="10" xfId="33" applyNumberFormat="1" applyFont="1" applyBorder="1" applyAlignment="1">
      <alignment/>
      <protection/>
    </xf>
    <xf numFmtId="182" fontId="13" fillId="0" borderId="10" xfId="33" applyNumberFormat="1" applyFont="1" applyBorder="1" applyAlignment="1">
      <alignment/>
      <protection/>
    </xf>
    <xf numFmtId="0" fontId="0" fillId="0" borderId="10" xfId="0" applyFont="1" applyBorder="1" applyAlignment="1">
      <alignment horizontal="left" wrapText="1"/>
    </xf>
    <xf numFmtId="182" fontId="0" fillId="0" borderId="0" xfId="33" applyNumberFormat="1" applyFont="1" applyAlignment="1">
      <alignment/>
      <protection/>
    </xf>
    <xf numFmtId="3" fontId="0" fillId="0" borderId="11" xfId="33" applyNumberFormat="1" applyFont="1" applyBorder="1" applyAlignment="1">
      <alignment horizontal="right"/>
      <protection/>
    </xf>
    <xf numFmtId="3" fontId="0" fillId="0" borderId="11" xfId="33" applyNumberFormat="1" applyFont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wrapText="1"/>
    </xf>
    <xf numFmtId="213" fontId="0" fillId="0" borderId="10" xfId="0" applyNumberFormat="1" applyFont="1" applyBorder="1" applyAlignment="1">
      <alignment/>
    </xf>
    <xf numFmtId="0" fontId="0" fillId="0" borderId="10" xfId="33" applyFont="1" applyBorder="1">
      <alignment/>
      <protection/>
    </xf>
    <xf numFmtId="41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0" fillId="0" borderId="10" xfId="33" applyFont="1" applyBorder="1" applyAlignment="1">
      <alignment horizontal="left"/>
      <protection/>
    </xf>
    <xf numFmtId="182" fontId="2" fillId="0" borderId="18" xfId="33" applyNumberFormat="1" applyFont="1" applyBorder="1">
      <alignment/>
      <protection/>
    </xf>
    <xf numFmtId="188" fontId="2" fillId="0" borderId="0" xfId="33" applyNumberFormat="1" applyFont="1" applyBorder="1" applyAlignment="1">
      <alignment horizontal="right"/>
      <protection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21" xfId="34" applyNumberFormat="1" applyFont="1" applyFill="1" applyBorder="1" applyAlignment="1">
      <alignment horizontal="left"/>
      <protection/>
    </xf>
    <xf numFmtId="0" fontId="0" fillId="0" borderId="21" xfId="34" applyFont="1" applyBorder="1" applyAlignment="1">
      <alignment horizontal="left"/>
      <protection/>
    </xf>
    <xf numFmtId="182" fontId="2" fillId="0" borderId="21" xfId="34" applyNumberFormat="1" applyFont="1" applyBorder="1" applyAlignment="1">
      <alignment horizontal="left" vertical="top" indent="1"/>
      <protection/>
    </xf>
    <xf numFmtId="0" fontId="0" fillId="0" borderId="23" xfId="0" applyFont="1" applyBorder="1" applyAlignment="1">
      <alignment/>
    </xf>
    <xf numFmtId="182" fontId="2" fillId="0" borderId="21" xfId="34" applyNumberFormat="1" applyFont="1" applyBorder="1" applyAlignment="1">
      <alignment horizontal="left" vertical="center" indent="1"/>
      <protection/>
    </xf>
    <xf numFmtId="182" fontId="2" fillId="0" borderId="21" xfId="34" applyNumberFormat="1" applyFont="1" applyBorder="1" applyAlignment="1">
      <alignment horizontal="left" vertical="center" indent="2"/>
      <protection/>
    </xf>
    <xf numFmtId="182" fontId="2" fillId="0" borderId="21" xfId="34" applyNumberFormat="1" applyFont="1" applyBorder="1">
      <alignment vertical="center"/>
      <protection/>
    </xf>
    <xf numFmtId="182" fontId="0" fillId="0" borderId="24" xfId="34" applyNumberFormat="1" applyFont="1" applyBorder="1" applyAlignment="1">
      <alignment horizontal="center" vertical="center"/>
      <protection/>
    </xf>
    <xf numFmtId="182" fontId="0" fillId="0" borderId="25" xfId="34" applyNumberFormat="1" applyFont="1" applyBorder="1">
      <alignment vertical="center"/>
      <protection/>
    </xf>
    <xf numFmtId="193" fontId="0" fillId="0" borderId="25" xfId="34" applyNumberFormat="1" applyFont="1" applyBorder="1">
      <alignment vertical="center"/>
      <protection/>
    </xf>
    <xf numFmtId="0" fontId="0" fillId="0" borderId="26" xfId="0" applyFont="1" applyBorder="1" applyAlignment="1">
      <alignment/>
    </xf>
    <xf numFmtId="0" fontId="0" fillId="0" borderId="21" xfId="34" applyFont="1" applyBorder="1" applyAlignment="1">
      <alignment horizontal="left"/>
      <protection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182" fontId="0" fillId="0" borderId="10" xfId="33" applyNumberFormat="1" applyFont="1" applyBorder="1">
      <alignment/>
      <protection/>
    </xf>
    <xf numFmtId="182" fontId="0" fillId="0" borderId="10" xfId="33" applyNumberFormat="1" applyFont="1" applyBorder="1" applyAlignment="1">
      <alignment/>
      <protection/>
    </xf>
    <xf numFmtId="184" fontId="0" fillId="0" borderId="10" xfId="0" applyNumberFormat="1" applyFont="1" applyBorder="1" applyAlignment="1">
      <alignment vertical="center"/>
    </xf>
    <xf numFmtId="182" fontId="0" fillId="0" borderId="10" xfId="33" applyNumberFormat="1" applyFont="1" applyBorder="1" applyAlignment="1">
      <alignment wrapText="1"/>
      <protection/>
    </xf>
    <xf numFmtId="182" fontId="0" fillId="0" borderId="13" xfId="33" applyNumberFormat="1" applyFont="1" applyBorder="1" applyAlignment="1">
      <alignment wrapText="1"/>
      <protection/>
    </xf>
    <xf numFmtId="193" fontId="0" fillId="0" borderId="10" xfId="35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8" fillId="0" borderId="23" xfId="0" applyFont="1" applyBorder="1" applyAlignment="1">
      <alignment/>
    </xf>
    <xf numFmtId="41" fontId="2" fillId="0" borderId="21" xfId="0" applyNumberFormat="1" applyFont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1" fontId="2" fillId="0" borderId="24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/>
    </xf>
    <xf numFmtId="182" fontId="0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left" wrapText="1"/>
    </xf>
    <xf numFmtId="0" fontId="0" fillId="0" borderId="21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0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center"/>
    </xf>
    <xf numFmtId="184" fontId="0" fillId="0" borderId="25" xfId="0" applyNumberFormat="1" applyFont="1" applyBorder="1" applyAlignment="1">
      <alignment horizontal="right"/>
    </xf>
    <xf numFmtId="184" fontId="0" fillId="0" borderId="25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2" fillId="0" borderId="16" xfId="33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 wrapText="1"/>
    </xf>
    <xf numFmtId="0" fontId="0" fillId="0" borderId="0" xfId="33" applyAlignment="1">
      <alignment horizontal="left"/>
      <protection/>
    </xf>
    <xf numFmtId="0" fontId="5" fillId="0" borderId="0" xfId="33" applyFont="1" applyAlignment="1">
      <alignment horizontal="center" vertical="center"/>
      <protection/>
    </xf>
    <xf numFmtId="188" fontId="4" fillId="0" borderId="0" xfId="33" applyNumberFormat="1" applyFont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/>
      <protection/>
    </xf>
    <xf numFmtId="182" fontId="0" fillId="0" borderId="11" xfId="33" applyNumberFormat="1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182" fontId="0" fillId="0" borderId="0" xfId="33" applyNumberFormat="1" applyAlignment="1">
      <alignment horizontal="center"/>
      <protection/>
    </xf>
    <xf numFmtId="182" fontId="0" fillId="0" borderId="27" xfId="33" applyNumberFormat="1" applyFont="1" applyBorder="1" applyAlignment="1">
      <alignment horizontal="center" vertical="center"/>
      <protection/>
    </xf>
    <xf numFmtId="182" fontId="0" fillId="0" borderId="28" xfId="33" applyNumberFormat="1" applyFont="1" applyBorder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29" xfId="34" applyNumberFormat="1" applyFont="1" applyFill="1" applyBorder="1" applyAlignment="1">
      <alignment horizontal="center" vertical="center"/>
      <protection/>
    </xf>
    <xf numFmtId="182" fontId="0" fillId="0" borderId="30" xfId="34" applyNumberFormat="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182" fontId="2" fillId="0" borderId="31" xfId="34" applyNumberFormat="1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0" fillId="0" borderId="0" xfId="34" applyFont="1" applyBorder="1" applyAlignment="1">
      <alignment horizontal="center" vertical="center"/>
      <protection/>
    </xf>
    <xf numFmtId="182" fontId="4" fillId="0" borderId="0" xfId="34" applyNumberFormat="1" applyFont="1" applyAlignment="1">
      <alignment horizontal="center" vertical="center"/>
      <protection/>
    </xf>
    <xf numFmtId="182" fontId="5" fillId="0" borderId="0" xfId="34" applyNumberFormat="1" applyFont="1" applyFill="1" applyAlignment="1">
      <alignment horizontal="center" vertical="center"/>
      <protection/>
    </xf>
    <xf numFmtId="182" fontId="7" fillId="0" borderId="0" xfId="34" applyNumberFormat="1" applyFont="1" applyFill="1" applyAlignment="1">
      <alignment horizontal="center" vertical="center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0" fontId="0" fillId="0" borderId="32" xfId="34" applyFont="1" applyFill="1" applyBorder="1" applyAlignment="1">
      <alignment horizontal="center" vertical="center" wrapText="1"/>
      <protection/>
    </xf>
    <xf numFmtId="0" fontId="0" fillId="0" borderId="11" xfId="34" applyFont="1" applyFill="1" applyBorder="1" applyAlignment="1">
      <alignment horizontal="center" vertical="center"/>
      <protection/>
    </xf>
    <xf numFmtId="182" fontId="0" fillId="0" borderId="33" xfId="34" applyNumberFormat="1" applyFont="1" applyFill="1" applyBorder="1" applyAlignment="1">
      <alignment horizontal="center" vertical="center"/>
      <protection/>
    </xf>
    <xf numFmtId="182" fontId="0" fillId="0" borderId="34" xfId="34" applyNumberFormat="1" applyFont="1" applyFill="1" applyBorder="1" applyAlignment="1">
      <alignment horizontal="center" vertical="center"/>
      <protection/>
    </xf>
    <xf numFmtId="182" fontId="0" fillId="0" borderId="35" xfId="34" applyNumberFormat="1" applyFont="1" applyFill="1" applyBorder="1" applyAlignment="1">
      <alignment horizontal="center" vertical="center"/>
      <protection/>
    </xf>
    <xf numFmtId="182" fontId="0" fillId="0" borderId="36" xfId="34" applyNumberFormat="1" applyFont="1" applyFill="1" applyBorder="1" applyAlignment="1">
      <alignment horizontal="center" vertical="center"/>
      <protection/>
    </xf>
    <xf numFmtId="182" fontId="0" fillId="0" borderId="37" xfId="34" applyNumberFormat="1" applyFont="1" applyFill="1" applyBorder="1" applyAlignment="1">
      <alignment horizontal="distributed" vertical="center"/>
      <protection/>
    </xf>
    <xf numFmtId="182" fontId="0" fillId="0" borderId="17" xfId="34" applyNumberFormat="1" applyFont="1" applyFill="1" applyBorder="1" applyAlignment="1">
      <alignment horizontal="distributed" vertical="center"/>
      <protection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0" fontId="0" fillId="0" borderId="16" xfId="33" applyBorder="1" applyAlignment="1">
      <alignment horizontal="center"/>
      <protection/>
    </xf>
    <xf numFmtId="0" fontId="0" fillId="0" borderId="0" xfId="33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distributed"/>
      <protection/>
    </xf>
    <xf numFmtId="0" fontId="0" fillId="0" borderId="11" xfId="33" applyFont="1" applyBorder="1" applyAlignment="1">
      <alignment horizontal="center" vertical="distributed"/>
      <protection/>
    </xf>
    <xf numFmtId="0" fontId="0" fillId="0" borderId="38" xfId="0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4" fontId="0" fillId="0" borderId="32" xfId="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184" fontId="0" fillId="0" borderId="29" xfId="0" applyNumberFormat="1" applyFont="1" applyBorder="1" applyAlignment="1">
      <alignment horizontal="center" vertical="distributed"/>
    </xf>
    <xf numFmtId="184" fontId="0" fillId="0" borderId="30" xfId="0" applyNumberFormat="1" applyFont="1" applyBorder="1" applyAlignment="1">
      <alignment horizontal="center" vertical="distributed"/>
    </xf>
    <xf numFmtId="0" fontId="19" fillId="0" borderId="31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 wrapText="1"/>
    </xf>
    <xf numFmtId="181" fontId="0" fillId="0" borderId="27" xfId="0" applyNumberFormat="1" applyFont="1" applyBorder="1" applyAlignment="1">
      <alignment horizontal="center" vertical="center" wrapText="1"/>
    </xf>
    <xf numFmtId="181" fontId="0" fillId="0" borderId="28" xfId="0" applyNumberFormat="1" applyFont="1" applyBorder="1" applyAlignment="1">
      <alignment horizontal="center" vertical="center" wrapText="1"/>
    </xf>
    <xf numFmtId="3" fontId="0" fillId="0" borderId="0" xfId="0" applyNumberFormat="1" applyAlignment="1" quotePrefix="1">
      <alignment horizontal="center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 quotePrefix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182" fontId="0" fillId="0" borderId="32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基金預算案" xfId="33"/>
    <cellStyle name="一般_財團法人98預算4大主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352425</xdr:rowOff>
    </xdr:from>
    <xdr:to>
      <xdr:col>5</xdr:col>
      <xdr:colOff>838200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771525"/>
          <a:ext cx="119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</xdr:row>
      <xdr:rowOff>9525</xdr:rowOff>
    </xdr:from>
    <xdr:to>
      <xdr:col>4</xdr:col>
      <xdr:colOff>1009650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81825" y="809625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2</xdr:row>
      <xdr:rowOff>38100</xdr:rowOff>
    </xdr:from>
    <xdr:to>
      <xdr:col>6</xdr:col>
      <xdr:colOff>9525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847725"/>
          <a:ext cx="1266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</xdr:row>
      <xdr:rowOff>28575</xdr:rowOff>
    </xdr:from>
    <xdr:to>
      <xdr:col>5</xdr:col>
      <xdr:colOff>38100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828675"/>
          <a:ext cx="1228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3</xdr:row>
      <xdr:rowOff>9525</xdr:rowOff>
    </xdr:from>
    <xdr:to>
      <xdr:col>5</xdr:col>
      <xdr:colOff>1847850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809625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38100</xdr:rowOff>
    </xdr:from>
    <xdr:to>
      <xdr:col>6</xdr:col>
      <xdr:colOff>9525</xdr:colOff>
      <xdr:row>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838200"/>
          <a:ext cx="1333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19050</xdr:rowOff>
    </xdr:from>
    <xdr:to>
      <xdr:col>8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78105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371475</xdr:rowOff>
    </xdr:from>
    <xdr:to>
      <xdr:col>15</xdr:col>
      <xdr:colOff>47625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790575"/>
          <a:ext cx="1266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showZeros="0" zoomScalePageLayoutView="0" workbookViewId="0" topLeftCell="A1">
      <selection activeCell="D9" sqref="D9"/>
    </sheetView>
  </sheetViews>
  <sheetFormatPr defaultColWidth="9.00390625" defaultRowHeight="16.5"/>
  <cols>
    <col min="1" max="1" width="16.50390625" style="40" customWidth="1"/>
    <col min="2" max="2" width="26.625" style="40" customWidth="1"/>
    <col min="3" max="4" width="17.375" style="40" customWidth="1"/>
    <col min="5" max="5" width="11.75390625" style="40" customWidth="1"/>
    <col min="6" max="6" width="12.00390625" style="42" customWidth="1"/>
    <col min="7" max="16384" width="9.00390625" style="16" customWidth="1"/>
  </cols>
  <sheetData>
    <row r="1" spans="1:6" ht="16.5" customHeight="1">
      <c r="A1" s="243" t="s">
        <v>18</v>
      </c>
      <c r="B1" s="243"/>
      <c r="C1" s="243"/>
      <c r="D1" s="243"/>
      <c r="E1" s="243"/>
      <c r="F1" s="243"/>
    </row>
    <row r="2" spans="1:14" ht="16.5" customHeight="1">
      <c r="A2" s="243"/>
      <c r="B2" s="243"/>
      <c r="C2" s="243"/>
      <c r="D2" s="243"/>
      <c r="E2" s="243"/>
      <c r="F2" s="243"/>
      <c r="J2" s="241"/>
      <c r="K2" s="241"/>
      <c r="L2" s="241"/>
      <c r="M2" s="241"/>
      <c r="N2" s="241"/>
    </row>
    <row r="3" spans="1:14" ht="30">
      <c r="A3" s="242" t="s">
        <v>144</v>
      </c>
      <c r="B3" s="242"/>
      <c r="C3" s="242"/>
      <c r="D3" s="242"/>
      <c r="E3" s="242"/>
      <c r="F3" s="242"/>
      <c r="J3" s="241"/>
      <c r="K3" s="241"/>
      <c r="L3" s="241"/>
      <c r="M3" s="241"/>
      <c r="N3" s="241"/>
    </row>
    <row r="4" spans="1:6" ht="19.5" customHeight="1">
      <c r="A4" s="246" t="s">
        <v>175</v>
      </c>
      <c r="B4" s="247"/>
      <c r="C4" s="247"/>
      <c r="D4" s="247"/>
      <c r="E4" s="247"/>
      <c r="F4" s="247"/>
    </row>
    <row r="5" spans="1:6" ht="18.75" customHeight="1">
      <c r="A5" s="244" t="s">
        <v>116</v>
      </c>
      <c r="B5" s="244" t="s">
        <v>120</v>
      </c>
      <c r="C5" s="244" t="s">
        <v>117</v>
      </c>
      <c r="D5" s="251" t="s">
        <v>146</v>
      </c>
      <c r="E5" s="249" t="s">
        <v>121</v>
      </c>
      <c r="F5" s="250"/>
    </row>
    <row r="6" spans="1:6" ht="20.25" customHeight="1">
      <c r="A6" s="245"/>
      <c r="B6" s="245"/>
      <c r="C6" s="245"/>
      <c r="D6" s="245"/>
      <c r="E6" s="158" t="s">
        <v>118</v>
      </c>
      <c r="F6" s="159" t="s">
        <v>119</v>
      </c>
    </row>
    <row r="7" spans="1:6" ht="24.75" customHeight="1">
      <c r="A7" s="73">
        <f>SUM(A8+A10+A12)</f>
        <v>2874978</v>
      </c>
      <c r="B7" s="213" t="s">
        <v>150</v>
      </c>
      <c r="C7" s="160">
        <f>SUM(C8+C10)</f>
        <v>2884000</v>
      </c>
      <c r="D7" s="160">
        <f>SUM(D8+D10+D12)</f>
        <v>6395722</v>
      </c>
      <c r="E7" s="161">
        <f aca="true" t="shared" si="0" ref="E7:E12">SUM(D7-C7)</f>
        <v>3511722</v>
      </c>
      <c r="F7" s="162">
        <f>SUM(E7/C7*100)</f>
        <v>121.76567267683774</v>
      </c>
    </row>
    <row r="8" spans="1:6" ht="24.75" customHeight="1">
      <c r="A8" s="73">
        <f>SUM(A9)</f>
        <v>2200000</v>
      </c>
      <c r="B8" s="212" t="s">
        <v>155</v>
      </c>
      <c r="C8" s="161">
        <f>SUM(C9)</f>
        <v>2200000</v>
      </c>
      <c r="D8" s="73">
        <f>SUM(D9)</f>
        <v>5200000</v>
      </c>
      <c r="E8" s="161">
        <f t="shared" si="0"/>
        <v>3000000</v>
      </c>
      <c r="F8" s="162">
        <f aca="true" t="shared" si="1" ref="F8:F16">SUM(E8/C8*100)</f>
        <v>136.36363636363635</v>
      </c>
    </row>
    <row r="9" spans="1:6" ht="24.75" customHeight="1">
      <c r="A9" s="73">
        <v>2200000</v>
      </c>
      <c r="B9" s="163" t="s">
        <v>157</v>
      </c>
      <c r="C9" s="161">
        <v>2200000</v>
      </c>
      <c r="D9" s="73">
        <v>5200000</v>
      </c>
      <c r="E9" s="161">
        <f t="shared" si="0"/>
        <v>3000000</v>
      </c>
      <c r="F9" s="162">
        <f t="shared" si="1"/>
        <v>136.36363636363635</v>
      </c>
    </row>
    <row r="10" spans="1:6" ht="24.75" customHeight="1">
      <c r="A10" s="73">
        <f>SUM(A11)</f>
        <v>674978</v>
      </c>
      <c r="B10" s="163" t="s">
        <v>156</v>
      </c>
      <c r="C10" s="161">
        <f>SUM(C11)</f>
        <v>684000</v>
      </c>
      <c r="D10" s="73">
        <f>SUM(D11)</f>
        <v>1195722</v>
      </c>
      <c r="E10" s="161">
        <f t="shared" si="0"/>
        <v>511722</v>
      </c>
      <c r="F10" s="162">
        <f t="shared" si="1"/>
        <v>74.81315789473683</v>
      </c>
    </row>
    <row r="11" spans="1:8" ht="24.75" customHeight="1">
      <c r="A11" s="73">
        <v>674978</v>
      </c>
      <c r="B11" s="164" t="s">
        <v>158</v>
      </c>
      <c r="C11" s="161">
        <v>684000</v>
      </c>
      <c r="D11" s="73">
        <v>1195722</v>
      </c>
      <c r="E11" s="161">
        <f t="shared" si="0"/>
        <v>511722</v>
      </c>
      <c r="F11" s="162">
        <f t="shared" si="1"/>
        <v>74.81315789473683</v>
      </c>
      <c r="G11" s="192"/>
      <c r="H11" s="193"/>
    </row>
    <row r="12" spans="1:6" ht="24.75" customHeight="1">
      <c r="A12" s="77"/>
      <c r="B12" s="210" t="s">
        <v>159</v>
      </c>
      <c r="C12" s="77"/>
      <c r="D12" s="77"/>
      <c r="E12" s="161">
        <f t="shared" si="0"/>
        <v>0</v>
      </c>
      <c r="F12" s="77">
        <v>0</v>
      </c>
    </row>
    <row r="13" spans="1:6" ht="24.75" customHeight="1">
      <c r="A13" s="73"/>
      <c r="B13" s="161"/>
      <c r="C13" s="161"/>
      <c r="D13" s="73"/>
      <c r="E13" s="161"/>
      <c r="F13" s="162"/>
    </row>
    <row r="14" spans="1:6" ht="24.75" customHeight="1">
      <c r="A14" s="73">
        <f>SUM(A15+A17+A26)</f>
        <v>2840452</v>
      </c>
      <c r="B14" s="212" t="s">
        <v>149</v>
      </c>
      <c r="C14" s="161">
        <f>SUM(C15+C17)</f>
        <v>2884000</v>
      </c>
      <c r="D14" s="161">
        <f>SUM(D15+D17+D25)</f>
        <v>5886529</v>
      </c>
      <c r="E14" s="161">
        <f>SUM(D14-C14)</f>
        <v>3002529</v>
      </c>
      <c r="F14" s="162">
        <f t="shared" si="1"/>
        <v>104.10988210818309</v>
      </c>
    </row>
    <row r="15" spans="1:6" ht="24.75" customHeight="1">
      <c r="A15" s="73">
        <f>SUM(A16)</f>
        <v>571912</v>
      </c>
      <c r="B15" s="165" t="s">
        <v>122</v>
      </c>
      <c r="C15" s="161">
        <f>SUM(C16)</f>
        <v>573000</v>
      </c>
      <c r="D15" s="161">
        <f>SUM(D16)</f>
        <v>591961</v>
      </c>
      <c r="E15" s="161">
        <f>SUM(D15-C15)</f>
        <v>18961</v>
      </c>
      <c r="F15" s="162">
        <f t="shared" si="1"/>
        <v>3.3090750436300174</v>
      </c>
    </row>
    <row r="16" spans="1:6" ht="24.75" customHeight="1">
      <c r="A16" s="73">
        <v>571912</v>
      </c>
      <c r="B16" s="140" t="s">
        <v>145</v>
      </c>
      <c r="C16" s="161">
        <v>573000</v>
      </c>
      <c r="D16" s="161">
        <v>591961</v>
      </c>
      <c r="E16" s="161">
        <f>SUM(D16-C16)</f>
        <v>18961</v>
      </c>
      <c r="F16" s="162">
        <f t="shared" si="1"/>
        <v>3.3090750436300174</v>
      </c>
    </row>
    <row r="17" spans="1:6" ht="24.75" customHeight="1">
      <c r="A17" s="73">
        <f>SUM(A18+A22)</f>
        <v>2268540</v>
      </c>
      <c r="B17" s="186" t="s">
        <v>151</v>
      </c>
      <c r="C17" s="161">
        <f>SUM(C18+C22)</f>
        <v>2311000</v>
      </c>
      <c r="D17" s="161">
        <f>SUM(D18+D22)</f>
        <v>5294568</v>
      </c>
      <c r="E17" s="161">
        <f>SUM(D17-C17)</f>
        <v>2983568</v>
      </c>
      <c r="F17" s="61">
        <f aca="true" t="shared" si="2" ref="F17:F24">E17/C17*100</f>
        <v>129.1028991778451</v>
      </c>
    </row>
    <row r="18" spans="1:6" ht="24.75" customHeight="1">
      <c r="A18" s="73">
        <f>SUM(A19:A21)</f>
        <v>68540</v>
      </c>
      <c r="B18" s="122" t="s">
        <v>152</v>
      </c>
      <c r="C18" s="214">
        <f>SUM(C19:C21)</f>
        <v>111000</v>
      </c>
      <c r="D18" s="161">
        <f>SUM(D19:D21)</f>
        <v>94568</v>
      </c>
      <c r="E18" s="161">
        <f aca="true" t="shared" si="3" ref="E18:E24">SUM(D18-C18)</f>
        <v>-16432</v>
      </c>
      <c r="F18" s="61">
        <f t="shared" si="2"/>
        <v>-14.803603603603605</v>
      </c>
    </row>
    <row r="19" spans="1:6" ht="24.75" customHeight="1">
      <c r="A19" s="161">
        <v>8540</v>
      </c>
      <c r="B19" s="140" t="s">
        <v>153</v>
      </c>
      <c r="C19" s="161">
        <v>46000</v>
      </c>
      <c r="D19" s="161">
        <v>29568</v>
      </c>
      <c r="E19" s="161">
        <f t="shared" si="3"/>
        <v>-16432</v>
      </c>
      <c r="F19" s="61">
        <f t="shared" si="2"/>
        <v>-35.721739130434784</v>
      </c>
    </row>
    <row r="20" spans="1:6" ht="24.75" customHeight="1">
      <c r="A20" s="161">
        <v>60000</v>
      </c>
      <c r="B20" s="140" t="s">
        <v>154</v>
      </c>
      <c r="C20" s="161">
        <v>60000</v>
      </c>
      <c r="D20" s="161">
        <v>60000</v>
      </c>
      <c r="E20" s="161">
        <f t="shared" si="3"/>
        <v>0</v>
      </c>
      <c r="F20" s="61"/>
    </row>
    <row r="21" spans="1:6" ht="24.75" customHeight="1">
      <c r="A21" s="210"/>
      <c r="B21" s="122" t="s">
        <v>147</v>
      </c>
      <c r="C21" s="161">
        <v>5000</v>
      </c>
      <c r="D21" s="161">
        <v>5000</v>
      </c>
      <c r="E21" s="161">
        <f t="shared" si="3"/>
        <v>0</v>
      </c>
      <c r="F21" s="61">
        <f t="shared" si="2"/>
        <v>0</v>
      </c>
    </row>
    <row r="22" spans="1:6" ht="24.75" customHeight="1">
      <c r="A22" s="161">
        <f>SUM(A23:A24)</f>
        <v>2200000</v>
      </c>
      <c r="B22" s="110" t="s">
        <v>123</v>
      </c>
      <c r="C22" s="161">
        <f>SUM(C23:C24)</f>
        <v>2200000</v>
      </c>
      <c r="D22" s="161">
        <f>SUM(D23:D24)</f>
        <v>5200000</v>
      </c>
      <c r="E22" s="161">
        <f t="shared" si="3"/>
        <v>3000000</v>
      </c>
      <c r="F22" s="61">
        <f t="shared" si="2"/>
        <v>136.36363636363635</v>
      </c>
    </row>
    <row r="23" spans="1:6" ht="24.75" customHeight="1">
      <c r="A23" s="161">
        <v>1850000</v>
      </c>
      <c r="B23" s="161" t="s">
        <v>124</v>
      </c>
      <c r="C23" s="161">
        <v>1850000</v>
      </c>
      <c r="D23" s="161">
        <v>4850000</v>
      </c>
      <c r="E23" s="161">
        <f t="shared" si="3"/>
        <v>3000000</v>
      </c>
      <c r="F23" s="61">
        <f t="shared" si="2"/>
        <v>162.16216216216216</v>
      </c>
    </row>
    <row r="24" spans="1:6" ht="24.75" customHeight="1">
      <c r="A24" s="161">
        <v>350000</v>
      </c>
      <c r="B24" s="166" t="s">
        <v>125</v>
      </c>
      <c r="C24" s="161">
        <v>350000</v>
      </c>
      <c r="D24" s="161">
        <v>350000</v>
      </c>
      <c r="E24" s="161">
        <f t="shared" si="3"/>
        <v>0</v>
      </c>
      <c r="F24" s="61">
        <f t="shared" si="2"/>
        <v>0</v>
      </c>
    </row>
    <row r="25" spans="1:6" ht="24.75" customHeight="1">
      <c r="A25" s="62"/>
      <c r="B25" s="209"/>
      <c r="C25" s="77"/>
      <c r="D25" s="77"/>
      <c r="E25" s="161"/>
      <c r="F25" s="61"/>
    </row>
    <row r="26" spans="1:6" ht="24.75" customHeight="1">
      <c r="A26" s="62"/>
      <c r="B26" s="62"/>
      <c r="C26" s="77"/>
      <c r="D26" s="77"/>
      <c r="E26" s="62"/>
      <c r="F26" s="77"/>
    </row>
    <row r="27" spans="1:6" ht="24.75" customHeight="1">
      <c r="A27" s="62"/>
      <c r="B27" s="30"/>
      <c r="C27" s="30"/>
      <c r="D27" s="30"/>
      <c r="E27" s="30"/>
      <c r="F27" s="41"/>
    </row>
    <row r="28" spans="1:6" ht="24.75" customHeight="1">
      <c r="A28" s="62"/>
      <c r="B28" s="30"/>
      <c r="C28" s="30"/>
      <c r="D28" s="30"/>
      <c r="E28" s="30"/>
      <c r="F28" s="41"/>
    </row>
    <row r="29" spans="1:6" ht="24.75" customHeight="1">
      <c r="A29" s="62"/>
      <c r="B29" s="30"/>
      <c r="C29" s="30"/>
      <c r="D29" s="30"/>
      <c r="E29" s="30"/>
      <c r="F29" s="41"/>
    </row>
    <row r="30" spans="1:6" ht="24.75" customHeight="1">
      <c r="A30" s="62"/>
      <c r="B30" s="30"/>
      <c r="C30" s="30"/>
      <c r="D30" s="30"/>
      <c r="E30" s="30"/>
      <c r="F30" s="41"/>
    </row>
    <row r="31" spans="1:6" ht="24.75" customHeight="1">
      <c r="A31" s="62"/>
      <c r="B31" s="30"/>
      <c r="C31" s="30"/>
      <c r="D31" s="30"/>
      <c r="E31" s="30"/>
      <c r="F31" s="41"/>
    </row>
    <row r="32" spans="1:6" ht="24.75" customHeight="1">
      <c r="A32" s="62"/>
      <c r="B32" s="30"/>
      <c r="C32" s="30"/>
      <c r="D32" s="30"/>
      <c r="E32" s="30"/>
      <c r="F32" s="41"/>
    </row>
    <row r="33" spans="1:6" ht="24.75" customHeight="1">
      <c r="A33" s="62"/>
      <c r="B33" s="30"/>
      <c r="C33" s="30"/>
      <c r="D33" s="30"/>
      <c r="E33" s="30"/>
      <c r="F33" s="41"/>
    </row>
    <row r="34" spans="1:6" ht="24.75" customHeight="1">
      <c r="A34" s="62"/>
      <c r="B34" s="30"/>
      <c r="C34" s="30"/>
      <c r="D34" s="30"/>
      <c r="E34" s="30"/>
      <c r="F34" s="41"/>
    </row>
    <row r="35" spans="1:6" ht="24.75" customHeight="1">
      <c r="A35" s="74">
        <f>A7-A14</f>
        <v>34526</v>
      </c>
      <c r="B35" s="74" t="s">
        <v>126</v>
      </c>
      <c r="C35" s="77">
        <f>SUM(C7-C14)</f>
        <v>0</v>
      </c>
      <c r="D35" s="167">
        <f>SUM(D7-D14)</f>
        <v>509193</v>
      </c>
      <c r="E35" s="168">
        <f>D35-C35</f>
        <v>509193</v>
      </c>
      <c r="F35" s="61">
        <v>0</v>
      </c>
    </row>
    <row r="36" spans="1:6" ht="36" customHeight="1">
      <c r="A36" s="239"/>
      <c r="B36" s="240"/>
      <c r="C36" s="240"/>
      <c r="D36" s="240"/>
      <c r="E36" s="240"/>
      <c r="F36" s="240"/>
    </row>
    <row r="37" spans="1:6" ht="16.5">
      <c r="A37" s="248">
        <v>3</v>
      </c>
      <c r="B37" s="248"/>
      <c r="C37" s="248"/>
      <c r="D37" s="248"/>
      <c r="E37" s="248"/>
      <c r="F37" s="248"/>
    </row>
  </sheetData>
  <sheetProtection/>
  <mergeCells count="11">
    <mergeCell ref="A37:F37"/>
    <mergeCell ref="B5:B6"/>
    <mergeCell ref="E5:F5"/>
    <mergeCell ref="C5:C6"/>
    <mergeCell ref="D5:D6"/>
    <mergeCell ref="A36:F36"/>
    <mergeCell ref="J2:N3"/>
    <mergeCell ref="A3:F3"/>
    <mergeCell ref="A1:F2"/>
    <mergeCell ref="A5:A6"/>
    <mergeCell ref="A4:F4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zoomScalePageLayoutView="0" workbookViewId="0" topLeftCell="A1">
      <selection activeCell="C16" sqref="C16"/>
    </sheetView>
  </sheetViews>
  <sheetFormatPr defaultColWidth="9.00390625" defaultRowHeight="16.5"/>
  <cols>
    <col min="1" max="1" width="38.375" style="0" customWidth="1"/>
    <col min="2" max="3" width="21.625" style="0" customWidth="1"/>
    <col min="4" max="5" width="13.625" style="0" customWidth="1"/>
  </cols>
  <sheetData>
    <row r="1" spans="1:5" ht="16.5" customHeight="1">
      <c r="A1" s="261" t="s">
        <v>20</v>
      </c>
      <c r="B1" s="261"/>
      <c r="C1" s="261"/>
      <c r="D1" s="261"/>
      <c r="E1" s="261"/>
    </row>
    <row r="2" spans="1:15" ht="16.5" customHeight="1">
      <c r="A2" s="261"/>
      <c r="B2" s="261"/>
      <c r="C2" s="261"/>
      <c r="D2" s="261"/>
      <c r="E2" s="261"/>
      <c r="K2" s="258"/>
      <c r="L2" s="258"/>
      <c r="M2" s="258"/>
      <c r="N2" s="258"/>
      <c r="O2" s="258"/>
    </row>
    <row r="3" spans="1:15" ht="30">
      <c r="A3" s="262" t="s">
        <v>12</v>
      </c>
      <c r="B3" s="262"/>
      <c r="C3" s="262"/>
      <c r="D3" s="262"/>
      <c r="E3" s="262"/>
      <c r="K3" s="258"/>
      <c r="L3" s="258"/>
      <c r="M3" s="258"/>
      <c r="N3" s="258"/>
      <c r="O3" s="258"/>
    </row>
    <row r="4" spans="1:5" ht="19.5" customHeight="1">
      <c r="A4" s="252" t="s">
        <v>175</v>
      </c>
      <c r="B4" s="253"/>
      <c r="C4" s="253"/>
      <c r="D4" s="253"/>
      <c r="E4" s="253"/>
    </row>
    <row r="5" spans="1:5" ht="22.5" customHeight="1">
      <c r="A5" s="255" t="s">
        <v>102</v>
      </c>
      <c r="B5" s="259" t="s">
        <v>103</v>
      </c>
      <c r="C5" s="259" t="s">
        <v>142</v>
      </c>
      <c r="D5" s="254" t="s">
        <v>99</v>
      </c>
      <c r="E5" s="254"/>
    </row>
    <row r="6" spans="1:5" ht="22.5" customHeight="1">
      <c r="A6" s="256"/>
      <c r="B6" s="260"/>
      <c r="C6" s="260"/>
      <c r="D6" s="118" t="s">
        <v>100</v>
      </c>
      <c r="E6" s="118" t="s">
        <v>101</v>
      </c>
    </row>
    <row r="7" spans="1:5" ht="24.75" customHeight="1">
      <c r="A7" s="87" t="s">
        <v>3</v>
      </c>
      <c r="B7" s="56"/>
      <c r="C7" s="55"/>
      <c r="D7" s="87"/>
      <c r="E7" s="87"/>
    </row>
    <row r="8" spans="1:5" ht="24.75" customHeight="1">
      <c r="A8" s="87" t="s">
        <v>4</v>
      </c>
      <c r="B8" s="79">
        <v>0</v>
      </c>
      <c r="C8" s="55">
        <v>509193</v>
      </c>
      <c r="D8" s="56">
        <f aca="true" t="shared" si="0" ref="D8:D17">C8-B8</f>
        <v>509193</v>
      </c>
      <c r="E8" s="79">
        <v>0</v>
      </c>
    </row>
    <row r="9" spans="1:5" ht="24.75" customHeight="1">
      <c r="A9" s="87" t="s">
        <v>5</v>
      </c>
      <c r="B9" s="58">
        <v>0</v>
      </c>
      <c r="C9" s="58">
        <v>0</v>
      </c>
      <c r="D9" s="58">
        <f t="shared" si="0"/>
        <v>0</v>
      </c>
      <c r="E9" s="79">
        <v>0</v>
      </c>
    </row>
    <row r="10" spans="1:5" ht="24.75" customHeight="1">
      <c r="A10" s="2" t="s">
        <v>131</v>
      </c>
      <c r="B10" s="58">
        <v>0</v>
      </c>
      <c r="C10" s="58">
        <v>0</v>
      </c>
      <c r="D10" s="58">
        <f t="shared" si="0"/>
        <v>0</v>
      </c>
      <c r="E10" s="79">
        <v>0</v>
      </c>
    </row>
    <row r="11" spans="1:5" ht="24.75" customHeight="1">
      <c r="A11" s="2" t="s">
        <v>6</v>
      </c>
      <c r="B11" s="58">
        <v>0</v>
      </c>
      <c r="C11" s="55">
        <v>85000</v>
      </c>
      <c r="D11" s="58">
        <f t="shared" si="0"/>
        <v>85000</v>
      </c>
      <c r="E11" s="79">
        <v>0</v>
      </c>
    </row>
    <row r="12" spans="1:5" ht="24.75" customHeight="1">
      <c r="A12" s="2" t="s">
        <v>133</v>
      </c>
      <c r="B12" s="58">
        <v>0</v>
      </c>
      <c r="C12" s="55">
        <v>2882061</v>
      </c>
      <c r="D12" s="56">
        <f t="shared" si="0"/>
        <v>2882061</v>
      </c>
      <c r="E12" s="79">
        <v>0</v>
      </c>
    </row>
    <row r="13" spans="1:5" ht="24.75" customHeight="1">
      <c r="A13" s="122" t="s">
        <v>136</v>
      </c>
      <c r="B13" s="58">
        <v>0</v>
      </c>
      <c r="C13" s="56">
        <v>3476254</v>
      </c>
      <c r="D13" s="55">
        <f t="shared" si="0"/>
        <v>3476254</v>
      </c>
      <c r="E13" s="79">
        <v>0</v>
      </c>
    </row>
    <row r="14" spans="1:5" ht="24.75" customHeight="1">
      <c r="A14" s="207" t="s">
        <v>104</v>
      </c>
      <c r="B14" s="58">
        <f>B15</f>
        <v>0</v>
      </c>
      <c r="C14" s="58"/>
      <c r="D14" s="58">
        <f t="shared" si="0"/>
        <v>0</v>
      </c>
      <c r="E14" s="58">
        <f>E15</f>
        <v>0</v>
      </c>
    </row>
    <row r="15" spans="1:5" ht="24.75" customHeight="1">
      <c r="A15" s="208" t="s">
        <v>138</v>
      </c>
      <c r="B15" s="58">
        <f>B16</f>
        <v>0</v>
      </c>
      <c r="C15" s="58">
        <f>C16</f>
        <v>0</v>
      </c>
      <c r="D15" s="58">
        <f t="shared" si="0"/>
        <v>0</v>
      </c>
      <c r="E15" s="58">
        <f>E16</f>
        <v>0</v>
      </c>
    </row>
    <row r="16" spans="1:5" ht="24.75" customHeight="1">
      <c r="A16" s="208" t="s">
        <v>171</v>
      </c>
      <c r="B16" s="58">
        <f>B17</f>
        <v>0</v>
      </c>
      <c r="C16" s="58">
        <f>C17</f>
        <v>0</v>
      </c>
      <c r="D16" s="58">
        <f t="shared" si="0"/>
        <v>0</v>
      </c>
      <c r="E16" s="58">
        <f>E17</f>
        <v>0</v>
      </c>
    </row>
    <row r="17" spans="1:5" ht="24.75" customHeight="1">
      <c r="A17" s="208" t="s">
        <v>139</v>
      </c>
      <c r="B17" s="58">
        <f>B18</f>
        <v>0</v>
      </c>
      <c r="C17" s="58">
        <f>C18</f>
        <v>0</v>
      </c>
      <c r="D17" s="58">
        <f t="shared" si="0"/>
        <v>0</v>
      </c>
      <c r="E17" s="58">
        <f>E18</f>
        <v>0</v>
      </c>
    </row>
    <row r="18" spans="1:5" ht="24.75" customHeight="1">
      <c r="A18" s="87"/>
      <c r="B18" s="58"/>
      <c r="C18" s="58"/>
      <c r="D18" s="58"/>
      <c r="E18" s="183"/>
    </row>
    <row r="19" spans="1:5" ht="24.75" customHeight="1">
      <c r="A19" s="119" t="s">
        <v>25</v>
      </c>
      <c r="B19" s="58">
        <f>SUM(B21)</f>
        <v>0</v>
      </c>
      <c r="C19" s="58"/>
      <c r="D19" s="56"/>
      <c r="E19" s="183">
        <v>0</v>
      </c>
    </row>
    <row r="20" spans="1:5" ht="35.25" customHeight="1">
      <c r="A20" s="120" t="s">
        <v>28</v>
      </c>
      <c r="B20" s="58"/>
      <c r="C20" s="58"/>
      <c r="D20" s="56"/>
      <c r="E20" s="183">
        <v>0</v>
      </c>
    </row>
    <row r="21" spans="1:5" ht="24.75" customHeight="1">
      <c r="A21" s="120" t="s">
        <v>26</v>
      </c>
      <c r="B21" s="58"/>
      <c r="C21" s="58"/>
      <c r="D21" s="56"/>
      <c r="E21" s="183">
        <v>0</v>
      </c>
    </row>
    <row r="22" spans="1:5" ht="43.5" customHeight="1">
      <c r="A22" s="120" t="s">
        <v>27</v>
      </c>
      <c r="B22" s="58"/>
      <c r="C22" s="58"/>
      <c r="D22" s="56"/>
      <c r="E22" s="183"/>
    </row>
    <row r="23" spans="1:5" ht="24.75" customHeight="1">
      <c r="A23" s="120" t="s">
        <v>172</v>
      </c>
      <c r="B23" s="58">
        <f>B24</f>
        <v>0</v>
      </c>
      <c r="C23" s="79">
        <v>0</v>
      </c>
      <c r="D23" s="58"/>
      <c r="E23" s="58">
        <f>E24</f>
        <v>0</v>
      </c>
    </row>
    <row r="24" spans="1:5" ht="24.75" customHeight="1">
      <c r="A24" s="87"/>
      <c r="B24" s="56"/>
      <c r="C24" s="55"/>
      <c r="D24" s="56"/>
      <c r="E24" s="87"/>
    </row>
    <row r="25" spans="1:5" ht="24.75" customHeight="1">
      <c r="A25" s="87"/>
      <c r="B25" s="56"/>
      <c r="C25" s="55"/>
      <c r="D25" s="56"/>
      <c r="E25" s="87"/>
    </row>
    <row r="26" spans="1:5" ht="24.75" customHeight="1">
      <c r="A26" s="87"/>
      <c r="B26" s="56"/>
      <c r="C26" s="55"/>
      <c r="D26" s="56"/>
      <c r="E26" s="87"/>
    </row>
    <row r="27" spans="1:5" ht="24.75" customHeight="1">
      <c r="A27" s="87"/>
      <c r="B27" s="56"/>
      <c r="C27" s="55"/>
      <c r="D27" s="56"/>
      <c r="E27" s="87"/>
    </row>
    <row r="28" spans="1:5" ht="24.75" customHeight="1">
      <c r="A28" s="87"/>
      <c r="B28" s="56"/>
      <c r="C28" s="55"/>
      <c r="D28" s="56"/>
      <c r="E28" s="87"/>
    </row>
    <row r="29" spans="1:5" ht="24.75" customHeight="1">
      <c r="A29" s="2"/>
      <c r="B29" s="2"/>
      <c r="C29" s="31"/>
      <c r="D29" s="56"/>
      <c r="E29" s="2"/>
    </row>
    <row r="30" spans="1:5" ht="24.75" customHeight="1">
      <c r="A30" s="2"/>
      <c r="B30" s="2"/>
      <c r="C30" s="31"/>
      <c r="D30" s="56"/>
      <c r="E30" s="2"/>
    </row>
    <row r="31" spans="1:5" ht="24.75" customHeight="1">
      <c r="A31" s="87" t="s">
        <v>105</v>
      </c>
      <c r="B31" s="121">
        <f>SUM(B19)</f>
        <v>0</v>
      </c>
      <c r="C31" s="56">
        <v>3476254</v>
      </c>
      <c r="D31" s="55">
        <f>C31-B31</f>
        <v>3476254</v>
      </c>
      <c r="E31" s="125">
        <v>0</v>
      </c>
    </row>
    <row r="32" spans="1:5" ht="24.75" customHeight="1">
      <c r="A32" s="87" t="s">
        <v>106</v>
      </c>
      <c r="B32" s="70">
        <v>123550000</v>
      </c>
      <c r="C32" s="71">
        <v>123618126</v>
      </c>
      <c r="D32" s="56">
        <f>SUM(C32-B32)</f>
        <v>68126</v>
      </c>
      <c r="E32" s="57">
        <f>D32/B32*100</f>
        <v>0.05514042897612302</v>
      </c>
    </row>
    <row r="33" spans="1:5" ht="24.75" customHeight="1">
      <c r="A33" s="123" t="s">
        <v>107</v>
      </c>
      <c r="B33" s="68">
        <v>123550000</v>
      </c>
      <c r="C33" s="72">
        <v>127094380</v>
      </c>
      <c r="D33" s="56">
        <f>SUM(C33-B33)</f>
        <v>3544380</v>
      </c>
      <c r="E33" s="69">
        <f>D33/B33*100</f>
        <v>2.868781869688385</v>
      </c>
    </row>
    <row r="34" spans="1:5" ht="16.5" customHeight="1">
      <c r="A34" s="257">
        <v>4</v>
      </c>
      <c r="B34" s="257"/>
      <c r="C34" s="257"/>
      <c r="D34" s="257"/>
      <c r="E34" s="257"/>
    </row>
  </sheetData>
  <sheetProtection/>
  <mergeCells count="9">
    <mergeCell ref="A4:E4"/>
    <mergeCell ref="D5:E5"/>
    <mergeCell ref="A5:A6"/>
    <mergeCell ref="A34:E34"/>
    <mergeCell ref="K2:O3"/>
    <mergeCell ref="B5:B6"/>
    <mergeCell ref="C5:C6"/>
    <mergeCell ref="A1:E2"/>
    <mergeCell ref="A3:E3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35"/>
  <sheetViews>
    <sheetView zoomScalePageLayoutView="0" workbookViewId="0" topLeftCell="A2">
      <selection activeCell="E11" sqref="E11"/>
    </sheetView>
  </sheetViews>
  <sheetFormatPr defaultColWidth="9.00390625" defaultRowHeight="16.5"/>
  <cols>
    <col min="1" max="1" width="21.375" style="18" customWidth="1"/>
    <col min="2" max="2" width="15.625" style="18" customWidth="1"/>
    <col min="3" max="3" width="11.50390625" style="18" customWidth="1"/>
    <col min="4" max="4" width="12.25390625" style="18" customWidth="1"/>
    <col min="5" max="5" width="15.625" style="18" customWidth="1"/>
    <col min="6" max="6" width="29.25390625" style="18" customWidth="1"/>
    <col min="7" max="16384" width="9.00390625" style="18" customWidth="1"/>
  </cols>
  <sheetData>
    <row r="1" spans="1:6" ht="33.75" customHeight="1">
      <c r="A1" s="270" t="s">
        <v>18</v>
      </c>
      <c r="B1" s="270"/>
      <c r="C1" s="270"/>
      <c r="D1" s="270"/>
      <c r="E1" s="270"/>
      <c r="F1" s="270"/>
    </row>
    <row r="2" spans="1:6" ht="30" customHeight="1">
      <c r="A2" s="271" t="s">
        <v>13</v>
      </c>
      <c r="B2" s="272"/>
      <c r="C2" s="272"/>
      <c r="D2" s="272"/>
      <c r="E2" s="272"/>
      <c r="F2" s="272"/>
    </row>
    <row r="3" spans="1:6" s="19" customFormat="1" ht="19.5" customHeight="1" thickBot="1">
      <c r="A3" s="273" t="s">
        <v>175</v>
      </c>
      <c r="B3" s="274"/>
      <c r="C3" s="274"/>
      <c r="D3" s="274"/>
      <c r="E3" s="274"/>
      <c r="F3" s="274"/>
    </row>
    <row r="4" spans="1:6" s="19" customFormat="1" ht="19.5" customHeight="1">
      <c r="A4" s="279" t="s">
        <v>90</v>
      </c>
      <c r="B4" s="281" t="s">
        <v>91</v>
      </c>
      <c r="C4" s="263" t="s">
        <v>92</v>
      </c>
      <c r="D4" s="264"/>
      <c r="E4" s="275" t="s">
        <v>93</v>
      </c>
      <c r="F4" s="277" t="s">
        <v>94</v>
      </c>
    </row>
    <row r="5" spans="1:6" s="20" customFormat="1" ht="19.5" customHeight="1">
      <c r="A5" s="280"/>
      <c r="B5" s="282"/>
      <c r="C5" s="111" t="s">
        <v>95</v>
      </c>
      <c r="D5" s="111" t="s">
        <v>96</v>
      </c>
      <c r="E5" s="276"/>
      <c r="F5" s="278"/>
    </row>
    <row r="6" spans="1:6" s="20" customFormat="1" ht="24.75" customHeight="1">
      <c r="A6" s="195" t="s">
        <v>87</v>
      </c>
      <c r="B6" s="135">
        <f>B7</f>
        <v>119998000</v>
      </c>
      <c r="C6" s="136"/>
      <c r="D6" s="136"/>
      <c r="E6" s="137">
        <f>SUM(E7)</f>
        <v>119998000</v>
      </c>
      <c r="F6" s="267"/>
    </row>
    <row r="7" spans="1:6" s="20" customFormat="1" ht="24.75" customHeight="1">
      <c r="A7" s="195" t="s">
        <v>88</v>
      </c>
      <c r="B7" s="135">
        <v>119998000</v>
      </c>
      <c r="C7" s="136"/>
      <c r="D7" s="136"/>
      <c r="E7" s="137">
        <v>119998000</v>
      </c>
      <c r="F7" s="268"/>
    </row>
    <row r="8" spans="1:6" s="20" customFormat="1" ht="24.75" customHeight="1">
      <c r="A8" s="206" t="s">
        <v>137</v>
      </c>
      <c r="B8" s="135">
        <f>SUM(B9)</f>
        <v>3587187</v>
      </c>
      <c r="C8" s="135">
        <f>SUM(E8-B8)</f>
        <v>509193</v>
      </c>
      <c r="D8" s="135"/>
      <c r="E8" s="135">
        <f>SUM(E9)</f>
        <v>4096380</v>
      </c>
      <c r="F8" s="265"/>
    </row>
    <row r="9" spans="1:6" s="20" customFormat="1" ht="24.75" customHeight="1">
      <c r="A9" s="196" t="s">
        <v>89</v>
      </c>
      <c r="B9" s="135">
        <v>3587187</v>
      </c>
      <c r="C9" s="135">
        <f>SUM(E9-B9)</f>
        <v>509193</v>
      </c>
      <c r="D9" s="135"/>
      <c r="E9" s="137">
        <v>4096380</v>
      </c>
      <c r="F9" s="266"/>
    </row>
    <row r="10" spans="1:6" s="20" customFormat="1" ht="24.75" customHeight="1">
      <c r="A10" s="197"/>
      <c r="B10" s="24"/>
      <c r="C10" s="24"/>
      <c r="D10" s="24"/>
      <c r="E10" s="25"/>
      <c r="F10" s="198"/>
    </row>
    <row r="11" spans="1:6" s="20" customFormat="1" ht="24.75" customHeight="1">
      <c r="A11" s="199"/>
      <c r="B11" s="22"/>
      <c r="C11" s="22"/>
      <c r="D11" s="22"/>
      <c r="E11" s="21"/>
      <c r="F11" s="198"/>
    </row>
    <row r="12" spans="1:6" s="20" customFormat="1" ht="24.75" customHeight="1">
      <c r="A12" s="200"/>
      <c r="B12" s="22"/>
      <c r="C12" s="22"/>
      <c r="D12" s="22"/>
      <c r="E12" s="21"/>
      <c r="F12" s="198"/>
    </row>
    <row r="13" spans="1:6" s="20" customFormat="1" ht="24.75" customHeight="1">
      <c r="A13" s="201"/>
      <c r="B13" s="22"/>
      <c r="C13" s="22"/>
      <c r="D13" s="22"/>
      <c r="E13" s="21"/>
      <c r="F13" s="198"/>
    </row>
    <row r="14" spans="1:6" s="20" customFormat="1" ht="24.75" customHeight="1">
      <c r="A14" s="201"/>
      <c r="B14" s="22"/>
      <c r="C14" s="22"/>
      <c r="D14" s="22"/>
      <c r="E14" s="21"/>
      <c r="F14" s="198"/>
    </row>
    <row r="15" spans="1:6" s="20" customFormat="1" ht="24.75" customHeight="1">
      <c r="A15" s="201"/>
      <c r="B15" s="22"/>
      <c r="C15" s="22"/>
      <c r="D15" s="22"/>
      <c r="E15" s="21"/>
      <c r="F15" s="198"/>
    </row>
    <row r="16" spans="1:6" s="20" customFormat="1" ht="24.75" customHeight="1">
      <c r="A16" s="201"/>
      <c r="B16" s="22"/>
      <c r="C16" s="22"/>
      <c r="D16" s="22"/>
      <c r="E16" s="21"/>
      <c r="F16" s="198"/>
    </row>
    <row r="17" spans="1:6" s="20" customFormat="1" ht="24.75" customHeight="1">
      <c r="A17" s="201"/>
      <c r="B17" s="22"/>
      <c r="C17" s="22"/>
      <c r="D17" s="22"/>
      <c r="E17" s="21"/>
      <c r="F17" s="198"/>
    </row>
    <row r="18" spans="1:6" s="20" customFormat="1" ht="24.75" customHeight="1">
      <c r="A18" s="201"/>
      <c r="B18" s="22"/>
      <c r="C18" s="22"/>
      <c r="D18" s="22"/>
      <c r="E18" s="21"/>
      <c r="F18" s="198"/>
    </row>
    <row r="19" spans="1:6" s="20" customFormat="1" ht="24.75" customHeight="1">
      <c r="A19" s="201"/>
      <c r="B19" s="22"/>
      <c r="C19" s="22"/>
      <c r="D19" s="22"/>
      <c r="E19" s="21"/>
      <c r="F19" s="198"/>
    </row>
    <row r="20" spans="1:6" s="20" customFormat="1" ht="24.75" customHeight="1">
      <c r="A20" s="201"/>
      <c r="B20" s="22"/>
      <c r="C20" s="22"/>
      <c r="D20" s="22"/>
      <c r="E20" s="21"/>
      <c r="F20" s="198"/>
    </row>
    <row r="21" spans="1:6" s="20" customFormat="1" ht="24.75" customHeight="1">
      <c r="A21" s="201"/>
      <c r="B21" s="22"/>
      <c r="C21" s="22"/>
      <c r="D21" s="22"/>
      <c r="E21" s="21"/>
      <c r="F21" s="198"/>
    </row>
    <row r="22" spans="1:6" s="20" customFormat="1" ht="24.75" customHeight="1">
      <c r="A22" s="201"/>
      <c r="B22" s="22"/>
      <c r="C22" s="22"/>
      <c r="D22" s="22"/>
      <c r="E22" s="21"/>
      <c r="F22" s="198"/>
    </row>
    <row r="23" spans="1:6" s="20" customFormat="1" ht="24.75" customHeight="1">
      <c r="A23" s="201"/>
      <c r="B23" s="22"/>
      <c r="C23" s="22"/>
      <c r="D23" s="22"/>
      <c r="E23" s="21"/>
      <c r="F23" s="198"/>
    </row>
    <row r="24" spans="1:6" s="20" customFormat="1" ht="24.75" customHeight="1">
      <c r="A24" s="201"/>
      <c r="B24" s="22"/>
      <c r="C24" s="22"/>
      <c r="D24" s="22"/>
      <c r="E24" s="21"/>
      <c r="F24" s="198"/>
    </row>
    <row r="25" spans="1:6" s="20" customFormat="1" ht="24.75" customHeight="1">
      <c r="A25" s="201"/>
      <c r="B25" s="22"/>
      <c r="C25" s="22"/>
      <c r="D25" s="22"/>
      <c r="E25" s="21"/>
      <c r="F25" s="198"/>
    </row>
    <row r="26" spans="1:6" s="20" customFormat="1" ht="24.75" customHeight="1">
      <c r="A26" s="201"/>
      <c r="B26" s="22"/>
      <c r="C26" s="22"/>
      <c r="D26" s="22"/>
      <c r="E26" s="21"/>
      <c r="F26" s="198"/>
    </row>
    <row r="27" spans="1:6" s="20" customFormat="1" ht="24.75" customHeight="1">
      <c r="A27" s="201"/>
      <c r="B27" s="22"/>
      <c r="C27" s="22"/>
      <c r="D27" s="22"/>
      <c r="E27" s="21"/>
      <c r="F27" s="198"/>
    </row>
    <row r="28" spans="1:6" s="20" customFormat="1" ht="24.75" customHeight="1">
      <c r="A28" s="201"/>
      <c r="B28" s="22"/>
      <c r="C28" s="22"/>
      <c r="D28" s="22"/>
      <c r="E28" s="21"/>
      <c r="F28" s="198"/>
    </row>
    <row r="29" spans="1:6" s="20" customFormat="1" ht="24.75" customHeight="1">
      <c r="A29" s="201"/>
      <c r="B29" s="22"/>
      <c r="C29" s="22"/>
      <c r="D29" s="22"/>
      <c r="E29" s="21"/>
      <c r="F29" s="198"/>
    </row>
    <row r="30" spans="1:6" s="20" customFormat="1" ht="24.75" customHeight="1">
      <c r="A30" s="201"/>
      <c r="B30" s="22"/>
      <c r="C30" s="22"/>
      <c r="D30" s="22"/>
      <c r="E30" s="21"/>
      <c r="F30" s="198"/>
    </row>
    <row r="31" spans="1:6" s="20" customFormat="1" ht="24.75" customHeight="1">
      <c r="A31" s="201"/>
      <c r="B31" s="22"/>
      <c r="C31" s="22"/>
      <c r="D31" s="22"/>
      <c r="E31" s="21"/>
      <c r="F31" s="198"/>
    </row>
    <row r="32" spans="1:6" s="20" customFormat="1" ht="24.75" customHeight="1">
      <c r="A32" s="201"/>
      <c r="B32" s="22"/>
      <c r="C32" s="22"/>
      <c r="D32" s="22"/>
      <c r="E32" s="21"/>
      <c r="F32" s="198"/>
    </row>
    <row r="33" spans="1:6" s="20" customFormat="1" ht="24.75" customHeight="1">
      <c r="A33" s="201"/>
      <c r="B33" s="22"/>
      <c r="C33" s="22"/>
      <c r="D33" s="22"/>
      <c r="E33" s="21"/>
      <c r="F33" s="198"/>
    </row>
    <row r="34" spans="1:6" s="20" customFormat="1" ht="24.75" customHeight="1" thickBot="1">
      <c r="A34" s="202" t="s">
        <v>97</v>
      </c>
      <c r="B34" s="203">
        <f>SUM(B6+B8)</f>
        <v>123585187</v>
      </c>
      <c r="C34" s="204">
        <f>SUM(E34-B34)</f>
        <v>509193</v>
      </c>
      <c r="D34" s="203">
        <f>SUM(D8)</f>
        <v>0</v>
      </c>
      <c r="E34" s="203">
        <f>SUM(E6+E8)</f>
        <v>124094380</v>
      </c>
      <c r="F34" s="205"/>
    </row>
    <row r="35" spans="1:6" ht="16.5">
      <c r="A35" s="269">
        <v>5</v>
      </c>
      <c r="B35" s="269"/>
      <c r="C35" s="269"/>
      <c r="D35" s="269"/>
      <c r="E35" s="269"/>
      <c r="F35" s="253"/>
    </row>
    <row r="42" ht="15.75" customHeight="1"/>
  </sheetData>
  <sheetProtection/>
  <mergeCells count="11">
    <mergeCell ref="B4:B5"/>
    <mergeCell ref="C4:D4"/>
    <mergeCell ref="F8:F9"/>
    <mergeCell ref="F6:F7"/>
    <mergeCell ref="A35:F35"/>
    <mergeCell ref="A1:F1"/>
    <mergeCell ref="A2:F2"/>
    <mergeCell ref="A3:F3"/>
    <mergeCell ref="E4:E5"/>
    <mergeCell ref="F4:F5"/>
    <mergeCell ref="A4:A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Zeros="0" zoomScalePageLayoutView="0" workbookViewId="0" topLeftCell="A4">
      <selection activeCell="D34" sqref="D34"/>
    </sheetView>
  </sheetViews>
  <sheetFormatPr defaultColWidth="9.00390625" defaultRowHeight="16.5"/>
  <cols>
    <col min="1" max="1" width="34.375" style="16" customWidth="1"/>
    <col min="2" max="3" width="20.625" style="16" customWidth="1"/>
    <col min="4" max="4" width="13.625" style="40" customWidth="1"/>
    <col min="5" max="5" width="14.375" style="16" customWidth="1"/>
    <col min="6" max="16384" width="9.00390625" style="16" customWidth="1"/>
  </cols>
  <sheetData>
    <row r="1" spans="1:5" ht="16.5" customHeight="1">
      <c r="A1" s="261" t="s">
        <v>20</v>
      </c>
      <c r="B1" s="261"/>
      <c r="C1" s="261"/>
      <c r="D1" s="261"/>
      <c r="E1" s="261"/>
    </row>
    <row r="2" spans="1:14" ht="16.5" customHeight="1">
      <c r="A2" s="261"/>
      <c r="B2" s="261"/>
      <c r="C2" s="261"/>
      <c r="D2" s="261"/>
      <c r="E2" s="261"/>
      <c r="J2" s="241"/>
      <c r="K2" s="241"/>
      <c r="L2" s="241"/>
      <c r="M2" s="241"/>
      <c r="N2" s="241"/>
    </row>
    <row r="3" spans="1:14" ht="30" customHeight="1">
      <c r="A3" s="262" t="s">
        <v>14</v>
      </c>
      <c r="B3" s="262"/>
      <c r="C3" s="262"/>
      <c r="D3" s="262"/>
      <c r="E3" s="262"/>
      <c r="J3" s="241"/>
      <c r="K3" s="241"/>
      <c r="L3" s="241"/>
      <c r="M3" s="241"/>
      <c r="N3" s="241"/>
    </row>
    <row r="4" spans="1:5" ht="19.5" customHeight="1">
      <c r="A4" s="289" t="s">
        <v>176</v>
      </c>
      <c r="B4" s="289"/>
      <c r="C4" s="289"/>
      <c r="D4" s="289"/>
      <c r="E4" s="289"/>
    </row>
    <row r="5" spans="1:5" ht="19.5" customHeight="1">
      <c r="A5" s="287" t="s">
        <v>98</v>
      </c>
      <c r="B5" s="290" t="s">
        <v>177</v>
      </c>
      <c r="C5" s="290" t="s">
        <v>178</v>
      </c>
      <c r="D5" s="283" t="s">
        <v>99</v>
      </c>
      <c r="E5" s="284"/>
    </row>
    <row r="6" spans="1:5" ht="19.5" customHeight="1">
      <c r="A6" s="288"/>
      <c r="B6" s="291"/>
      <c r="C6" s="291"/>
      <c r="D6" s="112" t="s">
        <v>100</v>
      </c>
      <c r="E6" s="113" t="s">
        <v>101</v>
      </c>
    </row>
    <row r="7" spans="1:5" ht="24.75" customHeight="1">
      <c r="A7" s="114" t="s">
        <v>7</v>
      </c>
      <c r="B7" s="60">
        <f>SUM(B8+B13)</f>
        <v>127094380</v>
      </c>
      <c r="C7" s="60">
        <f>SUM(C8+C13)</f>
        <v>123703126</v>
      </c>
      <c r="D7" s="60">
        <f aca="true" t="shared" si="0" ref="D7:D17">B7-C7</f>
        <v>3391254</v>
      </c>
      <c r="E7" s="61">
        <f aca="true" t="shared" si="1" ref="E7:E12">D7/C7*100</f>
        <v>2.741445676966967</v>
      </c>
    </row>
    <row r="8" spans="1:5" ht="24.75" customHeight="1">
      <c r="A8" s="115" t="s">
        <v>8</v>
      </c>
      <c r="B8" s="62">
        <f>SUM(B9+B11)</f>
        <v>127094380</v>
      </c>
      <c r="C8" s="62">
        <f>SUM(C9+C11)</f>
        <v>123703126</v>
      </c>
      <c r="D8" s="62">
        <f t="shared" si="0"/>
        <v>3391254</v>
      </c>
      <c r="E8" s="61">
        <f t="shared" si="1"/>
        <v>2.741445676966967</v>
      </c>
    </row>
    <row r="9" spans="1:5" ht="24.75" customHeight="1">
      <c r="A9" s="115" t="s">
        <v>29</v>
      </c>
      <c r="B9" s="62">
        <f>SUM(B10)</f>
        <v>127094380</v>
      </c>
      <c r="C9" s="62">
        <f>SUM(C10)</f>
        <v>123618126</v>
      </c>
      <c r="D9" s="62">
        <f t="shared" si="0"/>
        <v>3476254</v>
      </c>
      <c r="E9" s="61">
        <f t="shared" si="1"/>
        <v>2.812090841758918</v>
      </c>
    </row>
    <row r="10" spans="1:5" ht="24.75" customHeight="1">
      <c r="A10" s="115" t="s">
        <v>9</v>
      </c>
      <c r="B10" s="62">
        <v>127094380</v>
      </c>
      <c r="C10" s="62">
        <v>123618126</v>
      </c>
      <c r="D10" s="62">
        <f t="shared" si="0"/>
        <v>3476254</v>
      </c>
      <c r="E10" s="61">
        <f t="shared" si="1"/>
        <v>2.812090841758918</v>
      </c>
    </row>
    <row r="11" spans="1:5" ht="24.75" customHeight="1">
      <c r="A11" s="115" t="s">
        <v>10</v>
      </c>
      <c r="B11" s="185">
        <f>SUM(B12)</f>
        <v>0</v>
      </c>
      <c r="C11" s="64">
        <f>SUM(C12)</f>
        <v>85000</v>
      </c>
      <c r="D11" s="62">
        <f aca="true" t="shared" si="2" ref="D11:D16">SUM(B11-C11)</f>
        <v>-85000</v>
      </c>
      <c r="E11" s="61">
        <f t="shared" si="1"/>
        <v>-100</v>
      </c>
    </row>
    <row r="12" spans="1:5" ht="24.75" customHeight="1">
      <c r="A12" s="184" t="s">
        <v>174</v>
      </c>
      <c r="B12" s="185"/>
      <c r="C12" s="64">
        <v>85000</v>
      </c>
      <c r="D12" s="62">
        <f t="shared" si="2"/>
        <v>-85000</v>
      </c>
      <c r="E12" s="61">
        <f t="shared" si="1"/>
        <v>-100</v>
      </c>
    </row>
    <row r="13" spans="1:5" ht="24.75" customHeight="1">
      <c r="A13" s="115" t="s">
        <v>41</v>
      </c>
      <c r="B13" s="185">
        <f aca="true" t="shared" si="3" ref="B13:C15">B14</f>
        <v>0</v>
      </c>
      <c r="C13" s="185">
        <f t="shared" si="3"/>
        <v>0</v>
      </c>
      <c r="D13" s="185">
        <f t="shared" si="2"/>
        <v>0</v>
      </c>
      <c r="E13" s="65">
        <v>0</v>
      </c>
    </row>
    <row r="14" spans="1:5" ht="24.75" customHeight="1">
      <c r="A14" s="116" t="s">
        <v>42</v>
      </c>
      <c r="B14" s="185">
        <f t="shared" si="3"/>
        <v>0</v>
      </c>
      <c r="C14" s="185">
        <f t="shared" si="3"/>
        <v>0</v>
      </c>
      <c r="D14" s="185">
        <f t="shared" si="2"/>
        <v>0</v>
      </c>
      <c r="E14" s="65">
        <v>0</v>
      </c>
    </row>
    <row r="15" spans="1:5" ht="24.75" customHeight="1">
      <c r="A15" s="116" t="s">
        <v>43</v>
      </c>
      <c r="B15" s="185">
        <f t="shared" si="3"/>
        <v>0</v>
      </c>
      <c r="C15" s="185">
        <f t="shared" si="3"/>
        <v>0</v>
      </c>
      <c r="D15" s="185">
        <f t="shared" si="2"/>
        <v>0</v>
      </c>
      <c r="E15" s="65">
        <v>0</v>
      </c>
    </row>
    <row r="16" spans="1:5" ht="24.75" customHeight="1">
      <c r="A16" s="116" t="s">
        <v>44</v>
      </c>
      <c r="B16" s="185">
        <v>0</v>
      </c>
      <c r="C16" s="185">
        <v>0</v>
      </c>
      <c r="D16" s="185">
        <f t="shared" si="2"/>
        <v>0</v>
      </c>
      <c r="E16" s="65">
        <v>0</v>
      </c>
    </row>
    <row r="17" spans="1:5" ht="24.75" customHeight="1">
      <c r="A17" s="115" t="s">
        <v>11</v>
      </c>
      <c r="B17" s="62">
        <f>SUM(B7)</f>
        <v>127094380</v>
      </c>
      <c r="C17" s="62">
        <f>C7</f>
        <v>123703126</v>
      </c>
      <c r="D17" s="62">
        <f t="shared" si="0"/>
        <v>3391254</v>
      </c>
      <c r="E17" s="61">
        <f>D17/C17*100</f>
        <v>2.741445676966967</v>
      </c>
    </row>
    <row r="18" spans="1:5" ht="24.75" customHeight="1">
      <c r="A18" s="115"/>
      <c r="B18" s="62"/>
      <c r="C18" s="62"/>
      <c r="D18" s="62"/>
      <c r="E18" s="61"/>
    </row>
    <row r="19" spans="1:5" ht="24.75" customHeight="1">
      <c r="A19" s="117" t="s">
        <v>34</v>
      </c>
      <c r="B19" s="59">
        <f>SUM(B22)</f>
        <v>3000000</v>
      </c>
      <c r="C19" s="59">
        <f>SUM(C21+C24)</f>
        <v>117939</v>
      </c>
      <c r="D19" s="62">
        <f aca="true" t="shared" si="4" ref="D19:D35">B19-C19</f>
        <v>2882061</v>
      </c>
      <c r="E19" s="61">
        <f>D19/C19*100</f>
        <v>2443.6878386284434</v>
      </c>
    </row>
    <row r="20" spans="1:5" ht="24.75" customHeight="1">
      <c r="A20" s="116" t="s">
        <v>39</v>
      </c>
      <c r="B20" s="59">
        <f>B21</f>
        <v>3000000</v>
      </c>
      <c r="C20" s="59">
        <f>SUM(C21+C23)</f>
        <v>117939</v>
      </c>
      <c r="D20" s="62">
        <f t="shared" si="4"/>
        <v>2882061</v>
      </c>
      <c r="E20" s="61">
        <f>D20/C20*100</f>
        <v>2443.6878386284434</v>
      </c>
    </row>
    <row r="21" spans="1:5" ht="24.75" customHeight="1">
      <c r="A21" s="184" t="s">
        <v>134</v>
      </c>
      <c r="B21" s="59">
        <f>SUM(B22)</f>
        <v>3000000</v>
      </c>
      <c r="C21" s="59">
        <f>SUM(C22)</f>
        <v>117939</v>
      </c>
      <c r="D21" s="62">
        <f t="shared" si="4"/>
        <v>2882061</v>
      </c>
      <c r="E21" s="61">
        <f>D21/C21*100</f>
        <v>2443.6878386284434</v>
      </c>
    </row>
    <row r="22" spans="1:5" ht="24.75" customHeight="1">
      <c r="A22" s="191" t="s">
        <v>135</v>
      </c>
      <c r="B22" s="59">
        <v>3000000</v>
      </c>
      <c r="C22" s="59">
        <v>117939</v>
      </c>
      <c r="D22" s="62">
        <f t="shared" si="4"/>
        <v>2882061</v>
      </c>
      <c r="E22" s="61">
        <f>D22/C22*100</f>
        <v>2443.6878386284434</v>
      </c>
    </row>
    <row r="23" spans="1:5" ht="24.75" customHeight="1">
      <c r="A23" s="116" t="s">
        <v>40</v>
      </c>
      <c r="B23" s="63">
        <f>B24</f>
        <v>0</v>
      </c>
      <c r="C23" s="76">
        <v>0</v>
      </c>
      <c r="D23" s="64">
        <f t="shared" si="4"/>
        <v>0</v>
      </c>
      <c r="E23" s="64">
        <f>C23-D23</f>
        <v>0</v>
      </c>
    </row>
    <row r="24" spans="1:5" ht="24.75" customHeight="1">
      <c r="A24" s="116" t="s">
        <v>30</v>
      </c>
      <c r="B24" s="63">
        <v>0</v>
      </c>
      <c r="C24" s="76">
        <v>0</v>
      </c>
      <c r="D24" s="64">
        <f t="shared" si="4"/>
        <v>0</v>
      </c>
      <c r="E24" s="64">
        <f>C24-D24</f>
        <v>0</v>
      </c>
    </row>
    <row r="25" spans="1:5" ht="24.75" customHeight="1">
      <c r="A25" s="115" t="s">
        <v>31</v>
      </c>
      <c r="B25" s="63">
        <v>0</v>
      </c>
      <c r="C25" s="76">
        <v>0</v>
      </c>
      <c r="D25" s="64">
        <f t="shared" si="4"/>
        <v>0</v>
      </c>
      <c r="E25" s="64">
        <f>C25-D25</f>
        <v>0</v>
      </c>
    </row>
    <row r="26" spans="1:5" ht="24.75" customHeight="1">
      <c r="A26" s="115" t="s">
        <v>36</v>
      </c>
      <c r="B26" s="59">
        <f>SUM(B19)</f>
        <v>3000000</v>
      </c>
      <c r="C26" s="59">
        <f>SUM(C19)</f>
        <v>117939</v>
      </c>
      <c r="D26" s="62">
        <f t="shared" si="4"/>
        <v>2882061</v>
      </c>
      <c r="E26" s="61">
        <f>D26/C26*100</f>
        <v>2443.6878386284434</v>
      </c>
    </row>
    <row r="27" spans="1:5" ht="24.75" customHeight="1">
      <c r="A27" s="117" t="s">
        <v>35</v>
      </c>
      <c r="B27" s="59">
        <f>SUM(B28+B31)</f>
        <v>124094380</v>
      </c>
      <c r="C27" s="59">
        <f>SUM(C28+C31)</f>
        <v>123585187</v>
      </c>
      <c r="D27" s="62">
        <f t="shared" si="4"/>
        <v>509193</v>
      </c>
      <c r="E27" s="61">
        <f>D27/C27*100</f>
        <v>0.4120178254049168</v>
      </c>
    </row>
    <row r="28" spans="1:5" ht="24.75" customHeight="1">
      <c r="A28" s="116" t="s">
        <v>19</v>
      </c>
      <c r="B28" s="59">
        <f>B29</f>
        <v>119998000</v>
      </c>
      <c r="C28" s="59">
        <f>SUM(C29)</f>
        <v>119998000</v>
      </c>
      <c r="D28" s="62">
        <f t="shared" si="4"/>
        <v>0</v>
      </c>
      <c r="E28" s="61">
        <f aca="true" t="shared" si="5" ref="E28:E35">D28/C28*100</f>
        <v>0</v>
      </c>
    </row>
    <row r="29" spans="1:5" ht="24.75" customHeight="1">
      <c r="A29" s="116" t="s">
        <v>32</v>
      </c>
      <c r="B29" s="59">
        <f>SUM(B30)</f>
        <v>119998000</v>
      </c>
      <c r="C29" s="59">
        <f>SUM(C30)</f>
        <v>119998000</v>
      </c>
      <c r="D29" s="62">
        <f t="shared" si="4"/>
        <v>0</v>
      </c>
      <c r="E29" s="61">
        <f t="shared" si="5"/>
        <v>0</v>
      </c>
    </row>
    <row r="30" spans="1:5" ht="24.75" customHeight="1">
      <c r="A30" s="116" t="s">
        <v>37</v>
      </c>
      <c r="B30" s="59">
        <v>119998000</v>
      </c>
      <c r="C30" s="59">
        <v>119998000</v>
      </c>
      <c r="D30" s="62">
        <f t="shared" si="4"/>
        <v>0</v>
      </c>
      <c r="E30" s="61">
        <f t="shared" si="5"/>
        <v>0</v>
      </c>
    </row>
    <row r="31" spans="1:5" ht="24.75" customHeight="1">
      <c r="A31" s="116" t="s">
        <v>38</v>
      </c>
      <c r="B31" s="59">
        <f>SUM(B32)</f>
        <v>4096380</v>
      </c>
      <c r="C31" s="59">
        <f>SUM(C32)</f>
        <v>3587187</v>
      </c>
      <c r="D31" s="62">
        <f t="shared" si="4"/>
        <v>509193</v>
      </c>
      <c r="E31" s="61">
        <f t="shared" si="5"/>
        <v>14.194771557769363</v>
      </c>
    </row>
    <row r="32" spans="1:5" ht="24.75" customHeight="1">
      <c r="A32" s="116" t="s">
        <v>45</v>
      </c>
      <c r="B32" s="59">
        <f>SUM(B33)</f>
        <v>4096380</v>
      </c>
      <c r="C32" s="59">
        <f>SUM(C33)</f>
        <v>3587187</v>
      </c>
      <c r="D32" s="62">
        <f t="shared" si="4"/>
        <v>509193</v>
      </c>
      <c r="E32" s="61">
        <f t="shared" si="5"/>
        <v>14.194771557769363</v>
      </c>
    </row>
    <row r="33" spans="1:5" ht="24.75" customHeight="1">
      <c r="A33" s="116" t="s">
        <v>46</v>
      </c>
      <c r="B33" s="59">
        <v>4096380</v>
      </c>
      <c r="C33" s="59">
        <v>3587187</v>
      </c>
      <c r="D33" s="62">
        <f t="shared" si="4"/>
        <v>509193</v>
      </c>
      <c r="E33" s="61">
        <f t="shared" si="5"/>
        <v>14.194771557769363</v>
      </c>
    </row>
    <row r="34" spans="1:5" ht="24.75" customHeight="1">
      <c r="A34" s="116" t="s">
        <v>33</v>
      </c>
      <c r="B34" s="59">
        <f>SUM(B28+B31)</f>
        <v>124094380</v>
      </c>
      <c r="C34" s="59">
        <f>SUM(C28+C31)</f>
        <v>123585187</v>
      </c>
      <c r="D34" s="62">
        <f t="shared" si="4"/>
        <v>509193</v>
      </c>
      <c r="E34" s="61">
        <f t="shared" si="5"/>
        <v>0.4120178254049168</v>
      </c>
    </row>
    <row r="35" spans="1:5" ht="24.75" customHeight="1">
      <c r="A35" s="115" t="s">
        <v>2</v>
      </c>
      <c r="B35" s="59">
        <f>SUM(B34+B26)</f>
        <v>127094380</v>
      </c>
      <c r="C35" s="59">
        <f>SUM(C34+C26)</f>
        <v>123703126</v>
      </c>
      <c r="D35" s="62">
        <f t="shared" si="4"/>
        <v>3391254</v>
      </c>
      <c r="E35" s="61">
        <f t="shared" si="5"/>
        <v>2.741445676966967</v>
      </c>
    </row>
    <row r="36" spans="1:5" ht="24.75" customHeight="1">
      <c r="A36" s="26"/>
      <c r="B36" s="27"/>
      <c r="C36" s="27"/>
      <c r="D36" s="27"/>
      <c r="E36" s="28"/>
    </row>
    <row r="37" spans="1:5" ht="16.5">
      <c r="A37" s="285">
        <v>6</v>
      </c>
      <c r="B37" s="285"/>
      <c r="C37" s="285"/>
      <c r="D37" s="285"/>
      <c r="E37" s="285"/>
    </row>
    <row r="38" spans="1:5" ht="16.5">
      <c r="A38" s="17"/>
      <c r="B38" s="17"/>
      <c r="C38" s="17"/>
      <c r="D38" s="54"/>
      <c r="E38" s="17"/>
    </row>
    <row r="39" spans="1:5" ht="16.5">
      <c r="A39" s="17"/>
      <c r="B39" s="17"/>
      <c r="C39" s="17"/>
      <c r="D39" s="54"/>
      <c r="E39" s="17"/>
    </row>
    <row r="40" spans="1:5" ht="15.75" customHeight="1">
      <c r="A40" s="17"/>
      <c r="B40" s="17"/>
      <c r="C40" s="17"/>
      <c r="D40" s="54"/>
      <c r="E40" s="17"/>
    </row>
    <row r="41" spans="1:5" ht="16.5">
      <c r="A41" s="17"/>
      <c r="B41" s="17"/>
      <c r="C41" s="17"/>
      <c r="D41" s="54"/>
      <c r="E41" s="17"/>
    </row>
    <row r="42" spans="1:5" ht="16.5">
      <c r="A42" s="17"/>
      <c r="B42" s="17"/>
      <c r="C42" s="17"/>
      <c r="D42" s="54"/>
      <c r="E42" s="17"/>
    </row>
    <row r="43" spans="1:5" ht="16.5">
      <c r="A43" s="17"/>
      <c r="B43" s="17"/>
      <c r="C43" s="17"/>
      <c r="D43" s="54"/>
      <c r="E43" s="17"/>
    </row>
    <row r="44" spans="1:5" ht="16.5">
      <c r="A44" s="17"/>
      <c r="B44" s="29"/>
      <c r="C44" s="17"/>
      <c r="D44" s="54"/>
      <c r="E44" s="17"/>
    </row>
    <row r="45" spans="1:5" ht="16.5">
      <c r="A45" s="17"/>
      <c r="B45" s="17"/>
      <c r="C45" s="17"/>
      <c r="D45" s="54"/>
      <c r="E45" s="17"/>
    </row>
    <row r="46" spans="1:5" ht="16.5">
      <c r="A46" s="17"/>
      <c r="B46" s="17"/>
      <c r="C46" s="17"/>
      <c r="D46" s="54"/>
      <c r="E46" s="17"/>
    </row>
    <row r="47" spans="1:5" ht="16.5">
      <c r="A47" s="286"/>
      <c r="B47" s="286"/>
      <c r="C47" s="286"/>
      <c r="D47" s="286"/>
      <c r="E47" s="23"/>
    </row>
  </sheetData>
  <sheetProtection/>
  <mergeCells count="10">
    <mergeCell ref="D5:E5"/>
    <mergeCell ref="A37:E37"/>
    <mergeCell ref="A47:D47"/>
    <mergeCell ref="J2:N3"/>
    <mergeCell ref="A5:A6"/>
    <mergeCell ref="A1:E2"/>
    <mergeCell ref="A3:E3"/>
    <mergeCell ref="A4:E4"/>
    <mergeCell ref="B5:B6"/>
    <mergeCell ref="C5:C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zoomScalePageLayoutView="0" workbookViewId="0" topLeftCell="A4">
      <selection activeCell="F7" sqref="F7:F8"/>
    </sheetView>
  </sheetViews>
  <sheetFormatPr defaultColWidth="9.00390625" defaultRowHeight="16.5"/>
  <cols>
    <col min="1" max="1" width="22.25390625" style="0" customWidth="1"/>
    <col min="2" max="3" width="20.625" style="13" customWidth="1"/>
    <col min="4" max="4" width="10.625" style="39" customWidth="1"/>
    <col min="5" max="5" width="10.625" style="38" customWidth="1"/>
    <col min="6" max="6" width="24.50390625" style="0" customWidth="1"/>
  </cols>
  <sheetData>
    <row r="1" spans="1:6" ht="16.5" customHeight="1">
      <c r="A1" s="295" t="s">
        <v>20</v>
      </c>
      <c r="B1" s="296"/>
      <c r="C1" s="296"/>
      <c r="D1" s="296"/>
      <c r="E1" s="296"/>
      <c r="F1" s="296"/>
    </row>
    <row r="2" spans="1:14" ht="16.5" customHeight="1">
      <c r="A2" s="296"/>
      <c r="B2" s="296"/>
      <c r="C2" s="296"/>
      <c r="D2" s="296"/>
      <c r="E2" s="296"/>
      <c r="F2" s="296"/>
      <c r="J2" s="258"/>
      <c r="K2" s="258"/>
      <c r="L2" s="258"/>
      <c r="M2" s="258"/>
      <c r="N2" s="258"/>
    </row>
    <row r="3" spans="1:14" ht="30" customHeight="1">
      <c r="A3" s="262" t="s">
        <v>0</v>
      </c>
      <c r="B3" s="297"/>
      <c r="C3" s="297"/>
      <c r="D3" s="297"/>
      <c r="E3" s="297"/>
      <c r="F3" s="297"/>
      <c r="J3" s="258"/>
      <c r="K3" s="258"/>
      <c r="L3" s="258"/>
      <c r="M3" s="258"/>
      <c r="N3" s="258"/>
    </row>
    <row r="4" spans="1:6" ht="19.5" customHeight="1" thickBot="1">
      <c r="A4" s="252" t="s">
        <v>175</v>
      </c>
      <c r="B4" s="297"/>
      <c r="C4" s="297"/>
      <c r="D4" s="297"/>
      <c r="E4" s="297"/>
      <c r="F4" s="297"/>
    </row>
    <row r="5" spans="1:6" ht="24" customHeight="1">
      <c r="A5" s="293" t="s">
        <v>108</v>
      </c>
      <c r="B5" s="298" t="s">
        <v>103</v>
      </c>
      <c r="C5" s="298" t="s">
        <v>142</v>
      </c>
      <c r="D5" s="303" t="s">
        <v>99</v>
      </c>
      <c r="E5" s="304"/>
      <c r="F5" s="301" t="s">
        <v>109</v>
      </c>
    </row>
    <row r="6" spans="1:6" ht="19.5" customHeight="1">
      <c r="A6" s="294"/>
      <c r="B6" s="299"/>
      <c r="C6" s="300"/>
      <c r="D6" s="126" t="s">
        <v>100</v>
      </c>
      <c r="E6" s="127" t="s">
        <v>101</v>
      </c>
      <c r="F6" s="302"/>
    </row>
    <row r="7" spans="1:6" ht="24.75" customHeight="1">
      <c r="A7" s="227" t="s">
        <v>160</v>
      </c>
      <c r="B7" s="128">
        <f>SUM(B8)</f>
        <v>2200000</v>
      </c>
      <c r="C7" s="129">
        <f>C8</f>
        <v>5200000</v>
      </c>
      <c r="D7" s="130">
        <f>D8</f>
        <v>3000000</v>
      </c>
      <c r="E7" s="131">
        <f>E8</f>
        <v>136.36363636363635</v>
      </c>
      <c r="F7" s="305" t="s">
        <v>186</v>
      </c>
    </row>
    <row r="8" spans="1:6" ht="24.75" customHeight="1">
      <c r="A8" s="227" t="s">
        <v>163</v>
      </c>
      <c r="B8" s="128">
        <v>2200000</v>
      </c>
      <c r="C8" s="128">
        <v>5200000</v>
      </c>
      <c r="D8" s="132">
        <f>C8-B8</f>
        <v>3000000</v>
      </c>
      <c r="E8" s="133">
        <f>D8/B8*100</f>
        <v>136.36363636363635</v>
      </c>
      <c r="F8" s="306"/>
    </row>
    <row r="9" spans="1:6" ht="24.75" customHeight="1">
      <c r="A9" s="227" t="s">
        <v>161</v>
      </c>
      <c r="B9" s="128">
        <f>SUM(B10)</f>
        <v>684000</v>
      </c>
      <c r="C9" s="82">
        <f>SUM(C10)</f>
        <v>1195722</v>
      </c>
      <c r="D9" s="132">
        <f>C9-B9</f>
        <v>511722</v>
      </c>
      <c r="E9" s="133">
        <f>D9/B9*100</f>
        <v>74.81315789473683</v>
      </c>
      <c r="F9" s="228"/>
    </row>
    <row r="10" spans="1:6" ht="24.75" customHeight="1">
      <c r="A10" s="227" t="s">
        <v>162</v>
      </c>
      <c r="B10" s="82">
        <v>684000</v>
      </c>
      <c r="C10" s="82">
        <v>1195722</v>
      </c>
      <c r="D10" s="132">
        <f>C10-B10</f>
        <v>511722</v>
      </c>
      <c r="E10" s="133">
        <f>D10/B10*100</f>
        <v>74.81315789473683</v>
      </c>
      <c r="F10" s="229" t="s">
        <v>179</v>
      </c>
    </row>
    <row r="11" spans="1:6" ht="22.5" customHeight="1">
      <c r="A11" s="230" t="s">
        <v>164</v>
      </c>
      <c r="B11" s="211"/>
      <c r="C11" s="82"/>
      <c r="D11" s="132"/>
      <c r="E11" s="133"/>
      <c r="F11" s="231"/>
    </row>
    <row r="12" spans="1:6" ht="24.75" customHeight="1">
      <c r="A12" s="227"/>
      <c r="B12" s="134"/>
      <c r="C12" s="82"/>
      <c r="D12" s="82"/>
      <c r="E12" s="82"/>
      <c r="F12" s="229"/>
    </row>
    <row r="13" spans="1:6" ht="24.75" customHeight="1">
      <c r="A13" s="232"/>
      <c r="B13" s="12"/>
      <c r="C13" s="12"/>
      <c r="D13" s="11"/>
      <c r="E13" s="37"/>
      <c r="F13" s="216"/>
    </row>
    <row r="14" spans="1:6" ht="24.75" customHeight="1">
      <c r="A14" s="232"/>
      <c r="B14" s="12"/>
      <c r="C14" s="12"/>
      <c r="D14" s="11"/>
      <c r="E14" s="37"/>
      <c r="F14" s="216"/>
    </row>
    <row r="15" spans="1:6" ht="24.75" customHeight="1">
      <c r="A15" s="232"/>
      <c r="B15" s="12"/>
      <c r="C15" s="12"/>
      <c r="D15" s="11"/>
      <c r="E15" s="37"/>
      <c r="F15" s="216"/>
    </row>
    <row r="16" spans="1:6" ht="24.75" customHeight="1">
      <c r="A16" s="232"/>
      <c r="B16" s="12"/>
      <c r="C16" s="12"/>
      <c r="D16" s="11"/>
      <c r="E16" s="37"/>
      <c r="F16" s="216"/>
    </row>
    <row r="17" spans="1:6" ht="24.75" customHeight="1">
      <c r="A17" s="232"/>
      <c r="B17" s="12"/>
      <c r="C17" s="12"/>
      <c r="D17" s="11"/>
      <c r="E17" s="37"/>
      <c r="F17" s="216"/>
    </row>
    <row r="18" spans="1:6" ht="24.75" customHeight="1">
      <c r="A18" s="232"/>
      <c r="B18" s="12"/>
      <c r="C18" s="12"/>
      <c r="D18" s="11"/>
      <c r="E18" s="37"/>
      <c r="F18" s="216"/>
    </row>
    <row r="19" spans="1:6" ht="24.75" customHeight="1">
      <c r="A19" s="232"/>
      <c r="B19" s="12"/>
      <c r="C19" s="12"/>
      <c r="D19" s="11"/>
      <c r="E19" s="37"/>
      <c r="F19" s="216"/>
    </row>
    <row r="20" spans="1:6" ht="24.75" customHeight="1">
      <c r="A20" s="232"/>
      <c r="B20" s="12"/>
      <c r="C20" s="12"/>
      <c r="D20" s="11"/>
      <c r="E20" s="37"/>
      <c r="F20" s="216"/>
    </row>
    <row r="21" spans="1:6" ht="24.75" customHeight="1">
      <c r="A21" s="232"/>
      <c r="B21" s="12"/>
      <c r="C21" s="12"/>
      <c r="D21" s="11"/>
      <c r="E21" s="37"/>
      <c r="F21" s="216"/>
    </row>
    <row r="22" spans="1:6" ht="24.75" customHeight="1">
      <c r="A22" s="232"/>
      <c r="B22" s="12"/>
      <c r="C22" s="12"/>
      <c r="D22" s="11"/>
      <c r="E22" s="37"/>
      <c r="F22" s="216"/>
    </row>
    <row r="23" spans="1:6" ht="24.75" customHeight="1">
      <c r="A23" s="232"/>
      <c r="B23" s="12"/>
      <c r="C23" s="12"/>
      <c r="D23" s="11"/>
      <c r="E23" s="37"/>
      <c r="F23" s="216"/>
    </row>
    <row r="24" spans="1:6" ht="24.75" customHeight="1">
      <c r="A24" s="232"/>
      <c r="B24" s="12"/>
      <c r="C24" s="12"/>
      <c r="D24" s="11"/>
      <c r="E24" s="37"/>
      <c r="F24" s="216"/>
    </row>
    <row r="25" spans="1:6" ht="24.75" customHeight="1">
      <c r="A25" s="232"/>
      <c r="B25" s="12"/>
      <c r="C25" s="12"/>
      <c r="D25" s="11"/>
      <c r="E25" s="37"/>
      <c r="F25" s="216"/>
    </row>
    <row r="26" spans="1:6" ht="24.75" customHeight="1">
      <c r="A26" s="232"/>
      <c r="B26" s="12"/>
      <c r="C26" s="12"/>
      <c r="D26" s="11"/>
      <c r="E26" s="37"/>
      <c r="F26" s="216"/>
    </row>
    <row r="27" spans="1:6" ht="24.75" customHeight="1">
      <c r="A27" s="232"/>
      <c r="B27" s="12"/>
      <c r="C27" s="12"/>
      <c r="D27" s="11"/>
      <c r="E27" s="37"/>
      <c r="F27" s="216"/>
    </row>
    <row r="28" spans="1:6" ht="24.75" customHeight="1">
      <c r="A28" s="232"/>
      <c r="B28" s="12"/>
      <c r="C28" s="12"/>
      <c r="D28" s="11"/>
      <c r="E28" s="37"/>
      <c r="F28" s="216"/>
    </row>
    <row r="29" spans="1:6" ht="24.75" customHeight="1">
      <c r="A29" s="232"/>
      <c r="B29" s="12"/>
      <c r="C29" s="12"/>
      <c r="D29" s="11"/>
      <c r="E29" s="37"/>
      <c r="F29" s="216"/>
    </row>
    <row r="30" spans="1:6" ht="24.75" customHeight="1">
      <c r="A30" s="232"/>
      <c r="B30" s="12"/>
      <c r="C30" s="12"/>
      <c r="D30" s="11"/>
      <c r="E30" s="37"/>
      <c r="F30" s="216"/>
    </row>
    <row r="31" spans="1:6" ht="24.75" customHeight="1">
      <c r="A31" s="232"/>
      <c r="B31" s="12"/>
      <c r="C31" s="12"/>
      <c r="D31" s="11"/>
      <c r="E31" s="37"/>
      <c r="F31" s="216"/>
    </row>
    <row r="32" spans="1:6" ht="24.75" customHeight="1">
      <c r="A32" s="232"/>
      <c r="B32" s="12"/>
      <c r="C32" s="12"/>
      <c r="D32" s="11"/>
      <c r="E32" s="37"/>
      <c r="F32" s="216"/>
    </row>
    <row r="33" spans="1:6" ht="24.75" customHeight="1">
      <c r="A33" s="232"/>
      <c r="B33" s="12"/>
      <c r="C33" s="12"/>
      <c r="D33" s="11"/>
      <c r="E33" s="37"/>
      <c r="F33" s="216"/>
    </row>
    <row r="34" spans="1:6" ht="24.75" customHeight="1">
      <c r="A34" s="232"/>
      <c r="B34" s="12"/>
      <c r="C34" s="12"/>
      <c r="D34" s="11"/>
      <c r="E34" s="37"/>
      <c r="F34" s="216"/>
    </row>
    <row r="35" spans="1:6" ht="24.75" customHeight="1">
      <c r="A35" s="232"/>
      <c r="B35" s="12"/>
      <c r="C35" s="12"/>
      <c r="D35" s="11"/>
      <c r="E35" s="37"/>
      <c r="F35" s="216"/>
    </row>
    <row r="36" spans="1:6" ht="24.75" customHeight="1" thickBot="1">
      <c r="A36" s="233" t="s">
        <v>110</v>
      </c>
      <c r="B36" s="234">
        <f>SUM(B7+B9+B12)</f>
        <v>2884000</v>
      </c>
      <c r="C36" s="235">
        <f>SUM(C7+C9+C11)</f>
        <v>6395722</v>
      </c>
      <c r="D36" s="236">
        <f>SUM(C36-B36)</f>
        <v>3511722</v>
      </c>
      <c r="E36" s="237">
        <f>SUM(D36/B36*100)</f>
        <v>121.76567267683774</v>
      </c>
      <c r="F36" s="238"/>
    </row>
    <row r="37" spans="1:6" ht="16.5">
      <c r="A37" s="292">
        <v>7</v>
      </c>
      <c r="B37" s="292"/>
      <c r="C37" s="292"/>
      <c r="D37" s="292"/>
      <c r="E37" s="292"/>
      <c r="F37" s="292"/>
    </row>
    <row r="46" ht="15.75" customHeight="1"/>
  </sheetData>
  <sheetProtection/>
  <mergeCells count="11">
    <mergeCell ref="F7:F8"/>
    <mergeCell ref="A37:F37"/>
    <mergeCell ref="A5:A6"/>
    <mergeCell ref="A1:F2"/>
    <mergeCell ref="A3:F3"/>
    <mergeCell ref="A4:F4"/>
    <mergeCell ref="J2:N3"/>
    <mergeCell ref="B5:B6"/>
    <mergeCell ref="C5:C6"/>
    <mergeCell ref="F5:F6"/>
    <mergeCell ref="D5:E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42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34.625" style="0" customWidth="1"/>
    <col min="2" max="2" width="12.625" style="49" customWidth="1"/>
    <col min="3" max="3" width="12.625" style="6" customWidth="1"/>
    <col min="4" max="4" width="11.625" style="15" customWidth="1"/>
    <col min="5" max="5" width="11.625" style="38" customWidth="1"/>
    <col min="6" max="6" width="26.00390625" style="8" customWidth="1"/>
    <col min="7" max="7" width="6.875" style="1" hidden="1" customWidth="1"/>
    <col min="8" max="16" width="9.00390625" style="1" hidden="1" customWidth="1"/>
  </cols>
  <sheetData>
    <row r="1" spans="1:16" s="4" customFormat="1" ht="16.5" customHeight="1">
      <c r="A1" s="261" t="s">
        <v>18</v>
      </c>
      <c r="B1" s="261"/>
      <c r="C1" s="261"/>
      <c r="D1" s="261"/>
      <c r="E1" s="261"/>
      <c r="F1" s="261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16.5" customHeight="1">
      <c r="A2" s="261"/>
      <c r="B2" s="261"/>
      <c r="C2" s="261"/>
      <c r="D2" s="261"/>
      <c r="E2" s="261"/>
      <c r="F2" s="261"/>
      <c r="G2" s="7"/>
      <c r="H2" s="7"/>
      <c r="I2" s="7"/>
      <c r="J2" s="7"/>
      <c r="K2" s="7"/>
      <c r="L2" s="315"/>
      <c r="M2" s="315"/>
      <c r="N2" s="315"/>
      <c r="O2" s="315"/>
      <c r="P2" s="315"/>
    </row>
    <row r="3" spans="1:16" s="4" customFormat="1" ht="30">
      <c r="A3" s="318" t="s">
        <v>1</v>
      </c>
      <c r="B3" s="318"/>
      <c r="C3" s="318"/>
      <c r="D3" s="318"/>
      <c r="E3" s="318"/>
      <c r="F3" s="318"/>
      <c r="G3" s="7"/>
      <c r="H3" s="7"/>
      <c r="I3" s="7"/>
      <c r="J3" s="7"/>
      <c r="K3" s="7"/>
      <c r="L3" s="315"/>
      <c r="M3" s="315"/>
      <c r="N3" s="315"/>
      <c r="O3" s="315"/>
      <c r="P3" s="315"/>
    </row>
    <row r="4" spans="1:16" s="4" customFormat="1" ht="19.5" customHeight="1">
      <c r="A4" s="319" t="s">
        <v>180</v>
      </c>
      <c r="B4" s="320"/>
      <c r="C4" s="320"/>
      <c r="D4" s="320"/>
      <c r="E4" s="320"/>
      <c r="F4" s="32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4" customFormat="1" ht="23.25" customHeight="1">
      <c r="A5" s="259" t="s">
        <v>111</v>
      </c>
      <c r="B5" s="322" t="s">
        <v>112</v>
      </c>
      <c r="C5" s="308" t="s">
        <v>141</v>
      </c>
      <c r="D5" s="312" t="s">
        <v>99</v>
      </c>
      <c r="E5" s="313"/>
      <c r="F5" s="310" t="s">
        <v>113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4" customFormat="1" ht="22.5" customHeight="1">
      <c r="A6" s="260"/>
      <c r="B6" s="323"/>
      <c r="C6" s="309"/>
      <c r="D6" s="138" t="s">
        <v>100</v>
      </c>
      <c r="E6" s="139" t="s">
        <v>101</v>
      </c>
      <c r="F6" s="311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43" customFormat="1" ht="24.75" customHeight="1">
      <c r="A7" s="140"/>
      <c r="B7" s="81"/>
      <c r="C7" s="82"/>
      <c r="D7" s="132"/>
      <c r="E7" s="133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s="143" customFormat="1" ht="24.75" customHeight="1">
      <c r="A8" s="122" t="s">
        <v>21</v>
      </c>
      <c r="B8" s="82">
        <f>SUM(B9)</f>
        <v>573000</v>
      </c>
      <c r="C8" s="82">
        <f>SUM(C9)</f>
        <v>591961</v>
      </c>
      <c r="D8" s="132">
        <f>SUM(C8-B8)</f>
        <v>18961</v>
      </c>
      <c r="E8" s="133">
        <f>SUM(D8/B8*100)</f>
        <v>3.3090750436300174</v>
      </c>
      <c r="F8" s="347" t="s">
        <v>47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s="143" customFormat="1" ht="24.75" customHeight="1">
      <c r="A9" s="122" t="s">
        <v>22</v>
      </c>
      <c r="B9" s="82">
        <v>573000</v>
      </c>
      <c r="C9" s="145">
        <v>591961</v>
      </c>
      <c r="D9" s="132">
        <f>SUM(C9-B9)</f>
        <v>18961</v>
      </c>
      <c r="E9" s="133">
        <f>SUM(D9/B9*100)</f>
        <v>3.3090750436300174</v>
      </c>
      <c r="F9" s="307" t="s">
        <v>182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s="143" customFormat="1" ht="24.75" customHeight="1">
      <c r="A10" s="122"/>
      <c r="B10" s="82"/>
      <c r="C10" s="145"/>
      <c r="D10" s="146"/>
      <c r="E10" s="147"/>
      <c r="F10" s="307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s="143" customFormat="1" ht="24.75" customHeight="1">
      <c r="A11" s="122"/>
      <c r="B11" s="82"/>
      <c r="C11" s="145"/>
      <c r="D11" s="146"/>
      <c r="E11" s="147"/>
      <c r="F11" s="144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s="143" customFormat="1" ht="24.75" customHeight="1">
      <c r="A12" s="122" t="s">
        <v>165</v>
      </c>
      <c r="B12" s="82">
        <f>SUM(B13+B18)</f>
        <v>2311000</v>
      </c>
      <c r="C12" s="148">
        <f>SUM(C13+C18)</f>
        <v>5294568</v>
      </c>
      <c r="D12" s="149">
        <f>SUM(C12-B12)</f>
        <v>2983568</v>
      </c>
      <c r="E12" s="150">
        <f>SUM(D12/B12*100)</f>
        <v>129.1028991778451</v>
      </c>
      <c r="F12" s="182"/>
      <c r="G12" s="142"/>
      <c r="H12" s="142"/>
      <c r="I12" s="142"/>
      <c r="J12" s="142"/>
      <c r="K12" s="142"/>
      <c r="L12" s="142"/>
      <c r="M12" s="142"/>
      <c r="N12" s="142"/>
      <c r="O12" s="142"/>
      <c r="P12" s="142"/>
    </row>
    <row r="13" spans="1:16" s="143" customFormat="1" ht="24.75" customHeight="1">
      <c r="A13" s="122" t="s">
        <v>166</v>
      </c>
      <c r="B13" s="82">
        <f>SUM(B14:B16)</f>
        <v>111000</v>
      </c>
      <c r="C13" s="82">
        <f>SUM(C14:C16)</f>
        <v>94568</v>
      </c>
      <c r="D13" s="149">
        <f>SUM(C13-B13)</f>
        <v>-16432</v>
      </c>
      <c r="E13" s="150">
        <f>SUM(D13/B13*100)</f>
        <v>-14.803603603603605</v>
      </c>
      <c r="F13" s="95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s="143" customFormat="1" ht="24.75" customHeight="1">
      <c r="A14" s="122" t="s">
        <v>167</v>
      </c>
      <c r="B14" s="82">
        <v>46000</v>
      </c>
      <c r="C14" s="82">
        <v>29568</v>
      </c>
      <c r="D14" s="149">
        <f>SUM(C14-B14)</f>
        <v>-16432</v>
      </c>
      <c r="E14" s="150">
        <f>SUM(D14/B14*100)</f>
        <v>-35.721739130434784</v>
      </c>
      <c r="F14" s="95" t="s">
        <v>181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s="143" customFormat="1" ht="24.75" customHeight="1">
      <c r="A15" s="122" t="s">
        <v>168</v>
      </c>
      <c r="B15" s="82">
        <v>60000</v>
      </c>
      <c r="C15" s="82">
        <v>60000</v>
      </c>
      <c r="D15" s="149"/>
      <c r="E15" s="150"/>
      <c r="F15" s="95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143" customFormat="1" ht="24.75" customHeight="1">
      <c r="A16" s="140" t="s">
        <v>148</v>
      </c>
      <c r="B16" s="81">
        <v>5000</v>
      </c>
      <c r="C16" s="82">
        <v>5000</v>
      </c>
      <c r="D16" s="149">
        <f>SUM(C16-B16)</f>
        <v>0</v>
      </c>
      <c r="E16" s="133">
        <f>SUM(D16/B16*100)</f>
        <v>0</v>
      </c>
      <c r="F16" s="95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143" customFormat="1" ht="24.75" customHeight="1">
      <c r="A17" s="122"/>
      <c r="B17" s="122"/>
      <c r="C17" s="122"/>
      <c r="D17" s="122"/>
      <c r="E17" s="142"/>
      <c r="F17" s="144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143" customFormat="1" ht="24.75" customHeight="1">
      <c r="A18" s="122" t="s">
        <v>23</v>
      </c>
      <c r="B18" s="82">
        <f>B19+B20</f>
        <v>2200000</v>
      </c>
      <c r="C18" s="82">
        <f>C19+C20</f>
        <v>5200000</v>
      </c>
      <c r="D18" s="132">
        <f>D19+D20</f>
        <v>3000000</v>
      </c>
      <c r="E18" s="133">
        <f>D18/B18*100</f>
        <v>136.36363636363635</v>
      </c>
      <c r="F18" s="307" t="s">
        <v>183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143" customFormat="1" ht="24.75" customHeight="1">
      <c r="A19" s="122" t="s">
        <v>169</v>
      </c>
      <c r="B19" s="82">
        <v>350000</v>
      </c>
      <c r="C19" s="82">
        <v>350000</v>
      </c>
      <c r="D19" s="132">
        <f>C19-B19</f>
        <v>0</v>
      </c>
      <c r="E19" s="133">
        <f>D19/B19*100</f>
        <v>0</v>
      </c>
      <c r="F19" s="307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143" customFormat="1" ht="24.75" customHeight="1">
      <c r="A20" s="122" t="s">
        <v>24</v>
      </c>
      <c r="B20" s="82">
        <v>1850000</v>
      </c>
      <c r="C20" s="151">
        <v>4850000</v>
      </c>
      <c r="D20" s="132">
        <f>SUM(C20-B20)</f>
        <v>3000000</v>
      </c>
      <c r="E20" s="133">
        <f>D20/B20*100</f>
        <v>162.16216216216216</v>
      </c>
      <c r="F20" s="307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143" customFormat="1" ht="24.75" customHeight="1">
      <c r="A21" s="122"/>
      <c r="B21" s="82"/>
      <c r="C21" s="82"/>
      <c r="D21" s="132"/>
      <c r="E21" s="133"/>
      <c r="F21" s="169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143" customFormat="1" ht="24.75" customHeight="1">
      <c r="A22" s="122"/>
      <c r="B22" s="82"/>
      <c r="C22" s="82"/>
      <c r="D22" s="82"/>
      <c r="E22" s="133"/>
      <c r="F22" s="144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143" customFormat="1" ht="24.75" customHeight="1">
      <c r="A23" s="122"/>
      <c r="B23" s="82"/>
      <c r="C23" s="82"/>
      <c r="D23" s="82"/>
      <c r="E23" s="82"/>
      <c r="F23" s="144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143" customFormat="1" ht="24.75" customHeight="1">
      <c r="A24" s="122"/>
      <c r="B24" s="82"/>
      <c r="C24" s="82"/>
      <c r="D24" s="82"/>
      <c r="E24" s="82"/>
      <c r="F24" s="95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143" customFormat="1" ht="24.75" customHeight="1">
      <c r="A25" s="186"/>
      <c r="B25" s="82"/>
      <c r="C25" s="82"/>
      <c r="D25" s="82"/>
      <c r="E25" s="82"/>
      <c r="F25" s="122"/>
      <c r="G25" s="15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6" s="142" customFormat="1" ht="24.75" customHeight="1">
      <c r="A26" s="187"/>
      <c r="B26" s="82"/>
      <c r="C26" s="82"/>
      <c r="D26" s="82"/>
      <c r="E26" s="82"/>
      <c r="F26" s="188"/>
    </row>
    <row r="27" spans="1:6" s="142" customFormat="1" ht="24.75" customHeight="1">
      <c r="A27" s="82"/>
      <c r="B27" s="82"/>
      <c r="C27" s="82"/>
      <c r="D27" s="82"/>
      <c r="E27" s="133"/>
      <c r="F27" s="153"/>
    </row>
    <row r="28" spans="1:6" s="142" customFormat="1" ht="24.75" customHeight="1">
      <c r="A28" s="82"/>
      <c r="B28" s="82"/>
      <c r="C28" s="82"/>
      <c r="D28" s="82"/>
      <c r="E28" s="133"/>
      <c r="F28" s="153"/>
    </row>
    <row r="29" spans="1:6" s="142" customFormat="1" ht="24.75" customHeight="1">
      <c r="A29" s="82"/>
      <c r="B29" s="82"/>
      <c r="C29" s="82"/>
      <c r="D29" s="82"/>
      <c r="E29" s="133"/>
      <c r="F29" s="144"/>
    </row>
    <row r="30" spans="1:6" s="142" customFormat="1" ht="24.75" customHeight="1">
      <c r="A30" s="82"/>
      <c r="B30" s="82"/>
      <c r="C30" s="82"/>
      <c r="D30" s="82"/>
      <c r="E30" s="133"/>
      <c r="F30" s="144"/>
    </row>
    <row r="31" spans="1:6" s="142" customFormat="1" ht="24.75" customHeight="1">
      <c r="A31" s="82"/>
      <c r="B31" s="82"/>
      <c r="C31" s="82"/>
      <c r="D31" s="82"/>
      <c r="E31" s="133"/>
      <c r="F31" s="144"/>
    </row>
    <row r="32" spans="1:6" s="142" customFormat="1" ht="24.75" customHeight="1">
      <c r="A32" s="82"/>
      <c r="B32" s="82"/>
      <c r="C32" s="82"/>
      <c r="D32" s="82"/>
      <c r="E32" s="133"/>
      <c r="F32" s="144"/>
    </row>
    <row r="33" spans="1:6" s="142" customFormat="1" ht="24.75" customHeight="1">
      <c r="A33" s="82"/>
      <c r="B33" s="82"/>
      <c r="C33" s="82"/>
      <c r="D33" s="82"/>
      <c r="E33" s="133"/>
      <c r="F33" s="144"/>
    </row>
    <row r="34" spans="1:6" s="142" customFormat="1" ht="24.75" customHeight="1">
      <c r="A34" s="82"/>
      <c r="B34" s="82"/>
      <c r="C34" s="82"/>
      <c r="D34" s="82"/>
      <c r="E34" s="133"/>
      <c r="F34" s="144"/>
    </row>
    <row r="35" spans="1:16" s="143" customFormat="1" ht="24.75" customHeight="1">
      <c r="A35" s="67" t="s">
        <v>15</v>
      </c>
      <c r="B35" s="67">
        <f>SUM(B8+B12+B23)</f>
        <v>2884000</v>
      </c>
      <c r="C35" s="80">
        <f>SUM(C8+C12+C21)</f>
        <v>5886529</v>
      </c>
      <c r="D35" s="154">
        <f>SUM(C35-B35)</f>
        <v>3002529</v>
      </c>
      <c r="E35" s="155">
        <f>SUM(D35/B35*100)</f>
        <v>104.10988210818309</v>
      </c>
      <c r="F35" s="156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4" customFormat="1" ht="16.5">
      <c r="A36" s="321">
        <v>8</v>
      </c>
      <c r="B36" s="321"/>
      <c r="C36" s="321"/>
      <c r="D36" s="321"/>
      <c r="E36" s="321"/>
      <c r="F36" s="321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s="4" customFormat="1" ht="16.5">
      <c r="B37" s="47"/>
      <c r="C37" s="9"/>
      <c r="D37" s="14"/>
      <c r="E37" s="5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4" customFormat="1" ht="16.5">
      <c r="B38" s="48"/>
      <c r="C38" s="317"/>
      <c r="D38" s="317"/>
      <c r="E38" s="51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s="4" customFormat="1" ht="16.5">
      <c r="B39" s="48"/>
      <c r="C39" s="316"/>
      <c r="D39" s="316"/>
      <c r="E39" s="52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s="4" customFormat="1" ht="16.5">
      <c r="B40" s="48"/>
      <c r="C40" s="9"/>
      <c r="D40" s="14"/>
      <c r="E40" s="50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s="4" customFormat="1" ht="16.5">
      <c r="B41" s="48"/>
      <c r="C41" s="9"/>
      <c r="D41" s="14"/>
      <c r="E41" s="50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5" ht="15.75" customHeight="1">
      <c r="C42" s="314"/>
      <c r="D42" s="314"/>
      <c r="E42" s="53"/>
    </row>
  </sheetData>
  <sheetProtection/>
  <mergeCells count="15">
    <mergeCell ref="A4:F4"/>
    <mergeCell ref="A36:F36"/>
    <mergeCell ref="A5:A6"/>
    <mergeCell ref="B5:B6"/>
    <mergeCell ref="F9:F10"/>
    <mergeCell ref="F18:F20"/>
    <mergeCell ref="C5:C6"/>
    <mergeCell ref="F5:F6"/>
    <mergeCell ref="D5:E5"/>
    <mergeCell ref="C42:D42"/>
    <mergeCell ref="L2:P3"/>
    <mergeCell ref="C39:D39"/>
    <mergeCell ref="C38:D38"/>
    <mergeCell ref="A1:F2"/>
    <mergeCell ref="A3:F3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E13" sqref="E13"/>
    </sheetView>
  </sheetViews>
  <sheetFormatPr defaultColWidth="9.00390625" defaultRowHeight="16.5"/>
  <cols>
    <col min="1" max="1" width="14.75390625" style="0" customWidth="1"/>
    <col min="2" max="2" width="10.625" style="0" customWidth="1"/>
    <col min="3" max="3" width="12.875" style="0" customWidth="1"/>
    <col min="4" max="4" width="11.625" style="0" customWidth="1"/>
    <col min="5" max="5" width="13.75390625" style="0" customWidth="1"/>
    <col min="6" max="6" width="8.625" style="0" customWidth="1"/>
    <col min="7" max="7" width="10.625" style="0" customWidth="1"/>
    <col min="8" max="8" width="9.50390625" style="0" customWidth="1"/>
  </cols>
  <sheetData>
    <row r="1" spans="1:8" ht="30">
      <c r="A1" s="261" t="s">
        <v>18</v>
      </c>
      <c r="B1" s="261"/>
      <c r="C1" s="261"/>
      <c r="D1" s="261"/>
      <c r="E1" s="261"/>
      <c r="F1" s="329"/>
      <c r="G1" s="329"/>
      <c r="H1" s="329"/>
    </row>
    <row r="2" spans="1:8" ht="30">
      <c r="A2" s="262" t="s">
        <v>65</v>
      </c>
      <c r="B2" s="262"/>
      <c r="C2" s="262"/>
      <c r="D2" s="262"/>
      <c r="E2" s="262"/>
      <c r="F2" s="329"/>
      <c r="G2" s="329"/>
      <c r="H2" s="329"/>
    </row>
    <row r="3" spans="1:8" ht="16.5">
      <c r="A3" s="297" t="s">
        <v>184</v>
      </c>
      <c r="B3" s="297"/>
      <c r="C3" s="297"/>
      <c r="D3" s="297"/>
      <c r="E3" s="297"/>
      <c r="F3" s="297"/>
      <c r="G3" s="297"/>
      <c r="H3" s="297"/>
    </row>
    <row r="4" spans="1:8" ht="17.25" customHeight="1">
      <c r="A4" s="330" t="s">
        <v>66</v>
      </c>
      <c r="B4" s="332" t="s">
        <v>70</v>
      </c>
      <c r="C4" s="324" t="s">
        <v>84</v>
      </c>
      <c r="D4" s="324" t="s">
        <v>85</v>
      </c>
      <c r="E4" s="324" t="s">
        <v>86</v>
      </c>
      <c r="F4" s="327" t="s">
        <v>67</v>
      </c>
      <c r="G4" s="327"/>
      <c r="H4" s="328" t="s">
        <v>69</v>
      </c>
    </row>
    <row r="5" spans="1:8" ht="35.25" customHeight="1">
      <c r="A5" s="331"/>
      <c r="B5" s="325"/>
      <c r="C5" s="325"/>
      <c r="D5" s="325"/>
      <c r="E5" s="325"/>
      <c r="F5" s="92" t="s">
        <v>68</v>
      </c>
      <c r="G5" s="190" t="s">
        <v>129</v>
      </c>
      <c r="H5" s="328"/>
    </row>
    <row r="6" spans="1:8" ht="30" customHeight="1">
      <c r="A6" s="96" t="s">
        <v>71</v>
      </c>
      <c r="B6" s="107">
        <f>SUM(B7+B11+B21)</f>
        <v>0</v>
      </c>
      <c r="C6" s="106">
        <f>SUM(C14)</f>
        <v>90000000</v>
      </c>
      <c r="D6" s="107">
        <v>0</v>
      </c>
      <c r="E6" s="106">
        <f>SUM(E14)</f>
        <v>90000000</v>
      </c>
      <c r="F6" s="109">
        <v>0</v>
      </c>
      <c r="G6" s="104">
        <f>SUM(E6/E25*100)</f>
        <v>75.00125002083368</v>
      </c>
      <c r="H6" s="93"/>
    </row>
    <row r="7" spans="1:8" ht="30" customHeight="1">
      <c r="A7" s="2" t="s">
        <v>72</v>
      </c>
      <c r="B7" s="78">
        <f>SUM(B8:B9)</f>
        <v>0</v>
      </c>
      <c r="C7" s="75">
        <f>SUM(C8:C9)</f>
        <v>60000000</v>
      </c>
      <c r="D7" s="78">
        <f>SUM(D8:D9)</f>
        <v>0</v>
      </c>
      <c r="E7" s="75">
        <f>SUM(C7:D7)</f>
        <v>60000000</v>
      </c>
      <c r="F7" s="78">
        <v>0</v>
      </c>
      <c r="G7" s="134">
        <f>SUM(E7/E25*100)</f>
        <v>50.00083334722245</v>
      </c>
      <c r="H7" s="31"/>
    </row>
    <row r="8" spans="1:8" ht="30" customHeight="1">
      <c r="A8" s="2" t="s">
        <v>73</v>
      </c>
      <c r="B8" s="78">
        <v>0</v>
      </c>
      <c r="C8" s="98">
        <v>30000000</v>
      </c>
      <c r="D8" s="78">
        <v>0</v>
      </c>
      <c r="E8" s="75">
        <f>SUM(C8:D8)</f>
        <v>30000000</v>
      </c>
      <c r="F8" s="78">
        <v>0</v>
      </c>
      <c r="G8" s="105">
        <f>SUM(E8/E25*100)</f>
        <v>25.000416673611227</v>
      </c>
      <c r="H8" s="31"/>
    </row>
    <row r="9" spans="1:8" ht="30" customHeight="1">
      <c r="A9" s="2" t="s">
        <v>74</v>
      </c>
      <c r="B9" s="78">
        <v>0</v>
      </c>
      <c r="C9" s="98">
        <v>30000000</v>
      </c>
      <c r="D9" s="78">
        <v>0</v>
      </c>
      <c r="E9" s="75">
        <f>SUM(C9:D9)</f>
        <v>30000000</v>
      </c>
      <c r="F9" s="78">
        <v>0</v>
      </c>
      <c r="G9" s="105">
        <f>SUM(E9/E25*100)</f>
        <v>25.000416673611227</v>
      </c>
      <c r="H9" s="31"/>
    </row>
    <row r="10" spans="1:8" ht="30" customHeight="1">
      <c r="A10" s="2"/>
      <c r="B10" s="78"/>
      <c r="C10" s="2"/>
      <c r="D10" s="78"/>
      <c r="E10" s="2"/>
      <c r="F10" s="78"/>
      <c r="G10" s="101"/>
      <c r="H10" s="31"/>
    </row>
    <row r="11" spans="1:8" ht="30" customHeight="1">
      <c r="A11" s="2" t="s">
        <v>75</v>
      </c>
      <c r="B11" s="78">
        <f>SUM(B12)</f>
        <v>0</v>
      </c>
      <c r="C11" s="75">
        <f>SUM(C12)</f>
        <v>30000000</v>
      </c>
      <c r="D11" s="78">
        <f>SUM(D12)</f>
        <v>0</v>
      </c>
      <c r="E11" s="75">
        <f>SUM(C11:D11)</f>
        <v>30000000</v>
      </c>
      <c r="F11" s="78">
        <v>0</v>
      </c>
      <c r="G11" s="101">
        <v>25</v>
      </c>
      <c r="H11" s="31"/>
    </row>
    <row r="12" spans="1:8" ht="30" customHeight="1">
      <c r="A12" s="2" t="s">
        <v>76</v>
      </c>
      <c r="B12" s="78">
        <v>0</v>
      </c>
      <c r="C12" s="98">
        <v>30000000</v>
      </c>
      <c r="D12" s="78">
        <v>0</v>
      </c>
      <c r="E12" s="75">
        <f>SUM(C12:D12)</f>
        <v>30000000</v>
      </c>
      <c r="F12" s="78">
        <v>0</v>
      </c>
      <c r="G12" s="101">
        <v>25</v>
      </c>
      <c r="H12" s="31"/>
    </row>
    <row r="13" spans="1:8" ht="30" customHeight="1">
      <c r="A13" s="2"/>
      <c r="B13" s="78"/>
      <c r="C13" s="2"/>
      <c r="D13" s="78"/>
      <c r="E13" s="2"/>
      <c r="F13" s="78"/>
      <c r="G13" s="101"/>
      <c r="H13" s="31"/>
    </row>
    <row r="14" spans="1:8" ht="30" customHeight="1">
      <c r="A14" s="2" t="s">
        <v>78</v>
      </c>
      <c r="B14" s="78">
        <f>SUM(B21+B11+B7)</f>
        <v>0</v>
      </c>
      <c r="C14" s="75">
        <f>SUM(C7+C11)</f>
        <v>90000000</v>
      </c>
      <c r="D14" s="78">
        <v>0</v>
      </c>
      <c r="E14" s="75">
        <f>SUM(E7+E11)</f>
        <v>90000000</v>
      </c>
      <c r="F14" s="78">
        <v>0</v>
      </c>
      <c r="G14" s="101">
        <f>SUM(E14/E25*100)</f>
        <v>75.00125002083368</v>
      </c>
      <c r="H14" s="189"/>
    </row>
    <row r="15" spans="1:8" ht="30" customHeight="1">
      <c r="A15" s="2"/>
      <c r="B15" s="2"/>
      <c r="C15" s="2"/>
      <c r="D15" s="78"/>
      <c r="E15" s="2"/>
      <c r="F15" s="2"/>
      <c r="G15" s="101"/>
      <c r="H15" s="31"/>
    </row>
    <row r="16" spans="1:8" ht="30" customHeight="1">
      <c r="A16" s="97" t="s">
        <v>83</v>
      </c>
      <c r="B16" s="75">
        <f>SUM(B17+B19)</f>
        <v>9000000</v>
      </c>
      <c r="C16" s="75">
        <f>SUM(C23)</f>
        <v>29998000</v>
      </c>
      <c r="D16" s="78">
        <f>SUM(D19+D17)</f>
        <v>0</v>
      </c>
      <c r="E16" s="75">
        <f>SUM(E23)</f>
        <v>29998000</v>
      </c>
      <c r="F16" s="100">
        <f>SUM(B16/E25*100)</f>
        <v>7.500125002083369</v>
      </c>
      <c r="G16" s="101">
        <f>SUM(E16/E25*100)</f>
        <v>24.99874997916632</v>
      </c>
      <c r="H16" s="31"/>
    </row>
    <row r="17" spans="1:8" ht="30" customHeight="1">
      <c r="A17" s="95" t="s">
        <v>80</v>
      </c>
      <c r="B17" s="98">
        <v>8594500</v>
      </c>
      <c r="C17" s="98">
        <v>27585260</v>
      </c>
      <c r="D17" s="78">
        <v>0</v>
      </c>
      <c r="E17" s="75">
        <f>SUM(C17:D17)</f>
        <v>27585260</v>
      </c>
      <c r="F17" s="100">
        <f>SUM(B17/E25*100)</f>
        <v>7.16220270337839</v>
      </c>
      <c r="G17" s="101">
        <f>SUM(E17/E25*100)</f>
        <v>22.98809980166336</v>
      </c>
      <c r="H17" s="31"/>
    </row>
    <row r="18" spans="1:8" ht="30" customHeight="1">
      <c r="A18" s="2"/>
      <c r="B18" s="2"/>
      <c r="C18" s="2"/>
      <c r="D18" s="78"/>
      <c r="E18" s="2"/>
      <c r="F18" s="2"/>
      <c r="G18" s="101"/>
      <c r="H18" s="31"/>
    </row>
    <row r="19" spans="1:8" ht="30" customHeight="1">
      <c r="A19" s="2" t="s">
        <v>81</v>
      </c>
      <c r="B19" s="98">
        <v>405500</v>
      </c>
      <c r="C19" s="98">
        <v>2392740</v>
      </c>
      <c r="D19" s="78">
        <f>SUM(E19-C19)</f>
        <v>0</v>
      </c>
      <c r="E19" s="75">
        <v>2392740</v>
      </c>
      <c r="F19" s="101">
        <f>SUM(B19/E25*100)</f>
        <v>0.3379222987049784</v>
      </c>
      <c r="G19" s="101">
        <f>SUM(E19/E25*100)</f>
        <v>1.9939832330538845</v>
      </c>
      <c r="H19" s="31"/>
    </row>
    <row r="20" spans="1:8" ht="30" customHeight="1">
      <c r="A20" s="2"/>
      <c r="B20" s="2"/>
      <c r="C20" s="2"/>
      <c r="D20" s="78"/>
      <c r="E20" s="2"/>
      <c r="F20" s="2"/>
      <c r="G20" s="101"/>
      <c r="H20" s="31"/>
    </row>
    <row r="21" spans="1:8" ht="30" customHeight="1">
      <c r="A21" s="2" t="s">
        <v>77</v>
      </c>
      <c r="B21" s="78">
        <v>0</v>
      </c>
      <c r="C21" s="78">
        <f>SUM(C22)</f>
        <v>20000</v>
      </c>
      <c r="D21" s="78">
        <f>SUM(E21-C21)</f>
        <v>0</v>
      </c>
      <c r="E21" s="78">
        <f>SUM(E22)</f>
        <v>20000</v>
      </c>
      <c r="F21" s="78">
        <v>0</v>
      </c>
      <c r="G21" s="101">
        <f>SUM(E21/E14*100)</f>
        <v>0.022222222222222223</v>
      </c>
      <c r="H21" s="326" t="s">
        <v>173</v>
      </c>
    </row>
    <row r="22" spans="1:8" ht="30" customHeight="1">
      <c r="A22" s="2" t="s">
        <v>130</v>
      </c>
      <c r="B22" s="78">
        <v>0</v>
      </c>
      <c r="C22" s="78">
        <v>20000</v>
      </c>
      <c r="D22" s="78">
        <f>SUM(E22-C22)</f>
        <v>0</v>
      </c>
      <c r="E22" s="98">
        <v>20000</v>
      </c>
      <c r="F22" s="78"/>
      <c r="G22" s="101">
        <f>SUM(E22/E14*100)</f>
        <v>0.022222222222222223</v>
      </c>
      <c r="H22" s="326"/>
    </row>
    <row r="23" spans="1:8" ht="30" customHeight="1">
      <c r="A23" s="2" t="s">
        <v>79</v>
      </c>
      <c r="B23" s="75">
        <f>SUM(B19+B17)</f>
        <v>9000000</v>
      </c>
      <c r="C23" s="75">
        <f>SUM(C17+C19+C21)</f>
        <v>29998000</v>
      </c>
      <c r="D23" s="78">
        <f>SUM(D19+D17)</f>
        <v>0</v>
      </c>
      <c r="E23" s="75">
        <f>SUM(E17+E19+E21)</f>
        <v>29998000</v>
      </c>
      <c r="F23" s="101">
        <f>SUM(B23/E25*100)</f>
        <v>7.500125002083369</v>
      </c>
      <c r="G23" s="101">
        <f>SUM(E23/E25*100)</f>
        <v>24.99874997916632</v>
      </c>
      <c r="H23" s="31"/>
    </row>
    <row r="24" spans="1:8" ht="30" customHeight="1">
      <c r="A24" s="2"/>
      <c r="B24" s="2"/>
      <c r="C24" s="2"/>
      <c r="D24" s="78"/>
      <c r="E24" s="2"/>
      <c r="F24" s="2"/>
      <c r="G24" s="101"/>
      <c r="H24" s="31"/>
    </row>
    <row r="25" spans="1:8" ht="30" customHeight="1">
      <c r="A25" s="3" t="s">
        <v>82</v>
      </c>
      <c r="B25" s="99">
        <f>SUM(B23+B14)</f>
        <v>9000000</v>
      </c>
      <c r="C25" s="99">
        <f>SUM(C23+C14)</f>
        <v>119998000</v>
      </c>
      <c r="D25" s="108">
        <f>SUM(E25-C25)</f>
        <v>0</v>
      </c>
      <c r="E25" s="99">
        <f>SUM(E14+E16)</f>
        <v>119998000</v>
      </c>
      <c r="F25" s="103">
        <f>SUM(B25/E25*100)</f>
        <v>7.500125002083369</v>
      </c>
      <c r="G25" s="103">
        <f>SUM(G14+G16)</f>
        <v>100</v>
      </c>
      <c r="H25" s="94"/>
    </row>
    <row r="26" spans="4:6" ht="16.5">
      <c r="D26">
        <v>9</v>
      </c>
      <c r="F26" s="102"/>
    </row>
  </sheetData>
  <sheetProtection/>
  <mergeCells count="11">
    <mergeCell ref="C4:C5"/>
    <mergeCell ref="D4:D5"/>
    <mergeCell ref="E4:E5"/>
    <mergeCell ref="H21:H22"/>
    <mergeCell ref="F4:G4"/>
    <mergeCell ref="H4:H5"/>
    <mergeCell ref="A1:H1"/>
    <mergeCell ref="A2:H2"/>
    <mergeCell ref="A3:H3"/>
    <mergeCell ref="A4:A5"/>
    <mergeCell ref="B4:B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zoomScalePageLayoutView="0" workbookViewId="0" topLeftCell="A1">
      <selection activeCell="E16" sqref="D16:E16"/>
    </sheetView>
  </sheetViews>
  <sheetFormatPr defaultColWidth="9.00390625" defaultRowHeight="16.5"/>
  <cols>
    <col min="1" max="1" width="18.75390625" style="0" customWidth="1"/>
    <col min="2" max="4" width="15.625" style="0" customWidth="1"/>
    <col min="5" max="5" width="21.00390625" style="0" customWidth="1"/>
    <col min="8" max="8" width="8.25390625" style="0" customWidth="1"/>
  </cols>
  <sheetData>
    <row r="1" spans="1:5" ht="30">
      <c r="A1" s="261" t="s">
        <v>20</v>
      </c>
      <c r="B1" s="261"/>
      <c r="C1" s="261"/>
      <c r="D1" s="261"/>
      <c r="E1" s="261"/>
    </row>
    <row r="2" spans="1:5" s="32" customFormat="1" ht="30">
      <c r="A2" s="262" t="s">
        <v>59</v>
      </c>
      <c r="B2" s="262"/>
      <c r="C2" s="262"/>
      <c r="D2" s="262"/>
      <c r="E2" s="262"/>
    </row>
    <row r="3" spans="1:5" ht="24.75" customHeight="1">
      <c r="A3" s="334" t="s">
        <v>185</v>
      </c>
      <c r="B3" s="335"/>
      <c r="C3" s="335"/>
      <c r="D3" s="335"/>
      <c r="E3" s="335"/>
    </row>
    <row r="4" spans="1:5" ht="24.75" customHeight="1">
      <c r="A4" s="157" t="s">
        <v>60</v>
      </c>
      <c r="B4" s="157" t="s">
        <v>114</v>
      </c>
      <c r="C4" s="157" t="s">
        <v>143</v>
      </c>
      <c r="D4" s="157" t="s">
        <v>115</v>
      </c>
      <c r="E4" s="157" t="s">
        <v>61</v>
      </c>
    </row>
    <row r="5" spans="1:5" ht="24.75" customHeight="1">
      <c r="A5" s="86" t="s">
        <v>62</v>
      </c>
      <c r="B5" s="85">
        <v>1</v>
      </c>
      <c r="C5" s="91">
        <v>1</v>
      </c>
      <c r="D5" s="66">
        <v>0</v>
      </c>
      <c r="E5" s="336" t="s">
        <v>140</v>
      </c>
    </row>
    <row r="6" spans="1:5" ht="24.75" customHeight="1">
      <c r="A6" s="87" t="s">
        <v>64</v>
      </c>
      <c r="B6" s="90">
        <v>1</v>
      </c>
      <c r="C6" s="90">
        <v>1</v>
      </c>
      <c r="D6" s="83">
        <v>0</v>
      </c>
      <c r="E6" s="337"/>
    </row>
    <row r="7" spans="1:5" ht="24.75" customHeight="1">
      <c r="A7" s="2"/>
      <c r="B7" s="31"/>
      <c r="C7" s="31"/>
      <c r="D7" s="31"/>
      <c r="E7" s="337"/>
    </row>
    <row r="8" spans="1:5" ht="24.75" customHeight="1">
      <c r="A8" s="2"/>
      <c r="B8" s="31"/>
      <c r="C8" s="31"/>
      <c r="D8" s="31"/>
      <c r="E8" s="337"/>
    </row>
    <row r="9" spans="1:5" ht="24.75" customHeight="1">
      <c r="A9" s="2"/>
      <c r="B9" s="31"/>
      <c r="C9" s="31"/>
      <c r="D9" s="31"/>
      <c r="E9" s="337"/>
    </row>
    <row r="10" spans="1:5" ht="24.75" customHeight="1">
      <c r="A10" s="2"/>
      <c r="B10" s="31"/>
      <c r="C10" s="31"/>
      <c r="D10" s="31"/>
      <c r="E10" s="337"/>
    </row>
    <row r="11" spans="1:5" ht="24.75" customHeight="1">
      <c r="A11" s="5"/>
      <c r="B11" s="88"/>
      <c r="C11" s="88"/>
      <c r="D11" s="83"/>
      <c r="E11" s="337"/>
    </row>
    <row r="12" spans="1:5" ht="24.75" customHeight="1">
      <c r="A12" s="5"/>
      <c r="B12" s="88"/>
      <c r="C12" s="88"/>
      <c r="D12" s="83"/>
      <c r="E12" s="337"/>
    </row>
    <row r="13" spans="1:5" ht="24.75" customHeight="1">
      <c r="A13" s="5"/>
      <c r="B13" s="88"/>
      <c r="C13" s="88"/>
      <c r="D13" s="83"/>
      <c r="E13" s="337"/>
    </row>
    <row r="14" spans="1:5" ht="24.75" customHeight="1">
      <c r="A14" s="35"/>
      <c r="B14" s="89"/>
      <c r="C14" s="89"/>
      <c r="D14" s="84"/>
      <c r="E14" s="36"/>
    </row>
    <row r="15" spans="1:5" ht="24.75" customHeight="1">
      <c r="A15" s="35"/>
      <c r="B15" s="89"/>
      <c r="C15" s="89"/>
      <c r="D15" s="84"/>
      <c r="E15" s="36"/>
    </row>
    <row r="16" spans="1:5" ht="24.75" customHeight="1">
      <c r="A16" s="35"/>
      <c r="B16" s="89"/>
      <c r="C16" s="89"/>
      <c r="D16" s="84"/>
      <c r="E16" s="36"/>
    </row>
    <row r="17" spans="1:5" ht="24.75" customHeight="1">
      <c r="A17" s="35"/>
      <c r="B17" s="89"/>
      <c r="C17" s="89"/>
      <c r="D17" s="84"/>
      <c r="E17" s="36"/>
    </row>
    <row r="18" spans="1:5" ht="24.75" customHeight="1">
      <c r="A18" s="35"/>
      <c r="B18" s="89"/>
      <c r="C18" s="89"/>
      <c r="D18" s="84"/>
      <c r="E18" s="36"/>
    </row>
    <row r="19" spans="1:5" ht="24.75" customHeight="1">
      <c r="A19" s="35"/>
      <c r="B19" s="89"/>
      <c r="C19" s="89"/>
      <c r="D19" s="84"/>
      <c r="E19" s="36"/>
    </row>
    <row r="20" spans="1:5" ht="24.75" customHeight="1">
      <c r="A20" s="35"/>
      <c r="B20" s="89"/>
      <c r="C20" s="89"/>
      <c r="D20" s="84"/>
      <c r="E20" s="36"/>
    </row>
    <row r="21" spans="1:5" ht="24.75" customHeight="1">
      <c r="A21" s="35"/>
      <c r="B21" s="89"/>
      <c r="C21" s="89"/>
      <c r="D21" s="84"/>
      <c r="E21" s="36"/>
    </row>
    <row r="22" spans="1:5" ht="24.75" customHeight="1">
      <c r="A22" s="35"/>
      <c r="B22" s="89"/>
      <c r="C22" s="89"/>
      <c r="D22" s="84"/>
      <c r="E22" s="36"/>
    </row>
    <row r="23" spans="1:5" ht="24.75" customHeight="1">
      <c r="A23" s="35"/>
      <c r="B23" s="89"/>
      <c r="C23" s="89"/>
      <c r="D23" s="84"/>
      <c r="E23" s="36"/>
    </row>
    <row r="24" spans="1:5" ht="24.75" customHeight="1">
      <c r="A24" s="35"/>
      <c r="B24" s="89"/>
      <c r="C24" s="89"/>
      <c r="D24" s="84"/>
      <c r="E24" s="36"/>
    </row>
    <row r="25" spans="1:5" ht="24.75" customHeight="1">
      <c r="A25" s="35"/>
      <c r="B25" s="89"/>
      <c r="C25" s="89"/>
      <c r="D25" s="84"/>
      <c r="E25" s="36"/>
    </row>
    <row r="26" spans="1:5" ht="24.75" customHeight="1">
      <c r="A26" s="35"/>
      <c r="B26" s="89"/>
      <c r="C26" s="89"/>
      <c r="D26" s="84"/>
      <c r="E26" s="36"/>
    </row>
    <row r="27" spans="1:5" ht="24.75" customHeight="1">
      <c r="A27" s="35"/>
      <c r="B27" s="89"/>
      <c r="C27" s="89"/>
      <c r="D27" s="84"/>
      <c r="E27" s="36"/>
    </row>
    <row r="28" spans="1:5" ht="24.75" customHeight="1">
      <c r="A28" s="35"/>
      <c r="B28" s="89"/>
      <c r="C28" s="89"/>
      <c r="D28" s="84"/>
      <c r="E28" s="36"/>
    </row>
    <row r="29" spans="1:5" ht="24.75" customHeight="1">
      <c r="A29" s="3" t="s">
        <v>63</v>
      </c>
      <c r="B29" s="94">
        <v>1</v>
      </c>
      <c r="C29" s="94">
        <v>1</v>
      </c>
      <c r="D29" s="94"/>
      <c r="E29" s="194"/>
    </row>
    <row r="30" spans="1:5" ht="16.5">
      <c r="A30" s="333">
        <v>10</v>
      </c>
      <c r="B30" s="333"/>
      <c r="C30" s="333"/>
      <c r="D30" s="333"/>
      <c r="E30" s="333"/>
    </row>
    <row r="31" spans="1:3" ht="16.5">
      <c r="A31" s="33"/>
      <c r="B31" s="33"/>
      <c r="C31" s="33"/>
    </row>
    <row r="32" spans="1:3" ht="16.5">
      <c r="A32" s="33"/>
      <c r="B32" s="33"/>
      <c r="C32" s="33"/>
    </row>
    <row r="34" spans="1:3" ht="19.5">
      <c r="A34" s="34"/>
      <c r="B34" s="34"/>
      <c r="C34" s="34"/>
    </row>
  </sheetData>
  <sheetProtection/>
  <mergeCells count="5">
    <mergeCell ref="A30:E30"/>
    <mergeCell ref="A1:E1"/>
    <mergeCell ref="A2:E2"/>
    <mergeCell ref="A3:E3"/>
    <mergeCell ref="E5:E13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Zeros="0" tabSelected="1" zoomScalePageLayoutView="0" workbookViewId="0" topLeftCell="A1">
      <selection activeCell="C25" sqref="C25"/>
    </sheetView>
  </sheetViews>
  <sheetFormatPr defaultColWidth="9.00390625" defaultRowHeight="16.5"/>
  <cols>
    <col min="1" max="1" width="35.50390625" style="0" customWidth="1"/>
    <col min="2" max="2" width="15.625" style="46" customWidth="1"/>
    <col min="3" max="3" width="15.625" style="6" customWidth="1"/>
    <col min="4" max="4" width="16.625" style="39" customWidth="1"/>
    <col min="5" max="5" width="26.00390625" style="8" customWidth="1"/>
    <col min="6" max="6" width="6.875" style="1" hidden="1" customWidth="1"/>
    <col min="7" max="15" width="9.00390625" style="1" hidden="1" customWidth="1"/>
  </cols>
  <sheetData>
    <row r="1" spans="1:15" s="4" customFormat="1" ht="16.5" customHeight="1">
      <c r="A1" s="261" t="s">
        <v>18</v>
      </c>
      <c r="B1" s="261"/>
      <c r="C1" s="261"/>
      <c r="D1" s="261"/>
      <c r="E1" s="261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16.5" customHeight="1">
      <c r="A2" s="261"/>
      <c r="B2" s="261"/>
      <c r="C2" s="261"/>
      <c r="D2" s="261"/>
      <c r="E2" s="261"/>
      <c r="F2" s="7"/>
      <c r="G2" s="7"/>
      <c r="H2" s="7"/>
      <c r="I2" s="7"/>
      <c r="J2" s="7"/>
      <c r="K2" s="315"/>
      <c r="L2" s="315"/>
      <c r="M2" s="315"/>
      <c r="N2" s="315"/>
      <c r="O2" s="315"/>
    </row>
    <row r="3" spans="1:15" s="4" customFormat="1" ht="30">
      <c r="A3" s="318" t="s">
        <v>17</v>
      </c>
      <c r="B3" s="318"/>
      <c r="C3" s="318"/>
      <c r="D3" s="318"/>
      <c r="E3" s="318"/>
      <c r="F3" s="7"/>
      <c r="G3" s="7"/>
      <c r="H3" s="7"/>
      <c r="I3" s="7"/>
      <c r="J3" s="7"/>
      <c r="K3" s="315"/>
      <c r="L3" s="315"/>
      <c r="M3" s="315"/>
      <c r="N3" s="315"/>
      <c r="O3" s="315"/>
    </row>
    <row r="4" spans="1:15" s="4" customFormat="1" ht="19.5" customHeight="1" thickBot="1">
      <c r="A4" s="338" t="s">
        <v>175</v>
      </c>
      <c r="B4" s="346"/>
      <c r="C4" s="346"/>
      <c r="D4" s="346"/>
      <c r="E4" s="346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23.25" customHeight="1">
      <c r="A5" s="341" t="s">
        <v>127</v>
      </c>
      <c r="B5" s="339" t="s">
        <v>112</v>
      </c>
      <c r="C5" s="343" t="s">
        <v>141</v>
      </c>
      <c r="D5" s="339" t="s">
        <v>99</v>
      </c>
      <c r="E5" s="344" t="s">
        <v>128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4.25" customHeight="1">
      <c r="A6" s="342"/>
      <c r="B6" s="340"/>
      <c r="C6" s="309"/>
      <c r="D6" s="340"/>
      <c r="E6" s="34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4.75" customHeight="1">
      <c r="A7" s="170" t="s">
        <v>48</v>
      </c>
      <c r="B7" s="81">
        <v>420000</v>
      </c>
      <c r="C7" s="82">
        <v>435792</v>
      </c>
      <c r="D7" s="132">
        <f>SUM(C7-B7)</f>
        <v>15792</v>
      </c>
      <c r="E7" s="171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4.75" customHeight="1">
      <c r="A8" s="172" t="s">
        <v>49</v>
      </c>
      <c r="B8" s="82">
        <v>0</v>
      </c>
      <c r="C8" s="82">
        <v>0</v>
      </c>
      <c r="D8" s="82">
        <f>SUM(C8-B8)</f>
        <v>0</v>
      </c>
      <c r="E8" s="173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4.75" customHeight="1">
      <c r="A9" s="174"/>
      <c r="B9" s="132"/>
      <c r="C9" s="145"/>
      <c r="D9" s="132">
        <f>SUM(C9-B9)</f>
        <v>0</v>
      </c>
      <c r="E9" s="173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4.75" customHeight="1">
      <c r="A10" s="172"/>
      <c r="B10" s="175"/>
      <c r="C10" s="176"/>
      <c r="D10" s="175"/>
      <c r="E10" s="17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4.75" customHeight="1">
      <c r="A11" s="174"/>
      <c r="B11" s="177"/>
      <c r="C11" s="176"/>
      <c r="D11" s="177"/>
      <c r="E11" s="173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4.75" customHeight="1">
      <c r="A12" s="174"/>
      <c r="B12" s="177"/>
      <c r="C12" s="178"/>
      <c r="D12" s="179"/>
      <c r="E12" s="173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4.75" customHeight="1">
      <c r="A13" s="172" t="s">
        <v>50</v>
      </c>
      <c r="B13" s="132">
        <f>SUM(B14:B15)</f>
        <v>68500</v>
      </c>
      <c r="C13" s="82">
        <f>SUM(C14:C15)</f>
        <v>68374</v>
      </c>
      <c r="D13" s="132">
        <f>SUM(C13-B13)</f>
        <v>-126</v>
      </c>
      <c r="E13" s="173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4.75" customHeight="1">
      <c r="A14" s="174" t="s">
        <v>51</v>
      </c>
      <c r="B14" s="132">
        <v>52500</v>
      </c>
      <c r="C14" s="82">
        <v>52374</v>
      </c>
      <c r="D14" s="132">
        <f>SUM(C14-B14)</f>
        <v>-126</v>
      </c>
      <c r="E14" s="18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24.75" customHeight="1">
      <c r="A15" s="172" t="s">
        <v>52</v>
      </c>
      <c r="B15" s="132">
        <v>16000</v>
      </c>
      <c r="C15" s="82">
        <v>16000</v>
      </c>
      <c r="D15" s="82">
        <f>SUM(C15-B15)</f>
        <v>0</v>
      </c>
      <c r="E15" s="181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24.75" customHeight="1">
      <c r="A16" s="172" t="s">
        <v>53</v>
      </c>
      <c r="B16" s="132">
        <f>SUM(B17:B17)</f>
        <v>26136</v>
      </c>
      <c r="C16" s="82">
        <f>SUM(C17)</f>
        <v>27162</v>
      </c>
      <c r="D16" s="132">
        <f>SUM(C16-B16)</f>
        <v>1026</v>
      </c>
      <c r="E16" s="181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24.75" customHeight="1">
      <c r="A17" s="174" t="s">
        <v>54</v>
      </c>
      <c r="B17" s="132">
        <v>26136</v>
      </c>
      <c r="C17" s="82">
        <v>27162</v>
      </c>
      <c r="D17" s="132">
        <f>SUM(C17-B17)</f>
        <v>1026</v>
      </c>
      <c r="E17" s="173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24.75" customHeight="1">
      <c r="A18" s="172"/>
      <c r="B18" s="177"/>
      <c r="C18" s="175"/>
      <c r="D18" s="177"/>
      <c r="E18" s="173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24.75" customHeight="1">
      <c r="A19" s="172" t="s">
        <v>55</v>
      </c>
      <c r="B19" s="132">
        <f>SUM(B20:B21)</f>
        <v>57600</v>
      </c>
      <c r="C19" s="82">
        <f>SUM(C20:C21)</f>
        <v>60633</v>
      </c>
      <c r="D19" s="132">
        <f>SUM(D20:D21)</f>
        <v>3033</v>
      </c>
      <c r="E19" s="173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24.75" customHeight="1">
      <c r="A20" s="172" t="s">
        <v>56</v>
      </c>
      <c r="B20" s="132">
        <v>36000</v>
      </c>
      <c r="C20" s="82">
        <v>37143</v>
      </c>
      <c r="D20" s="132">
        <f>SUM(C20-B20)</f>
        <v>1143</v>
      </c>
      <c r="E20" s="173" t="s">
        <v>132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29.25" customHeight="1">
      <c r="A21" s="172" t="s">
        <v>57</v>
      </c>
      <c r="B21" s="132">
        <v>21600</v>
      </c>
      <c r="C21" s="82">
        <v>23490</v>
      </c>
      <c r="D21" s="132">
        <f>SUM(C21-B21)</f>
        <v>1890</v>
      </c>
      <c r="E21" s="215" t="s">
        <v>170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24.75" customHeight="1">
      <c r="A22" s="172"/>
      <c r="B22" s="82"/>
      <c r="C22" s="82"/>
      <c r="D22" s="58"/>
      <c r="E22" s="173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24.75" customHeight="1">
      <c r="A23" s="172"/>
      <c r="B23" s="177"/>
      <c r="C23" s="175"/>
      <c r="D23" s="124"/>
      <c r="E23" s="173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24.75" customHeight="1">
      <c r="A24" s="172" t="s">
        <v>58</v>
      </c>
      <c r="B24" s="132">
        <v>764</v>
      </c>
      <c r="C24" s="82"/>
      <c r="D24" s="132">
        <f>SUM(C24-B24)</f>
        <v>-764</v>
      </c>
      <c r="E24" s="173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24.75" customHeight="1">
      <c r="A25" s="217"/>
      <c r="B25" s="177"/>
      <c r="C25" s="175"/>
      <c r="D25" s="177"/>
      <c r="E25" s="218"/>
      <c r="F25" s="10"/>
      <c r="G25" s="7"/>
      <c r="H25" s="7"/>
      <c r="I25" s="7"/>
      <c r="J25" s="7"/>
      <c r="K25" s="7"/>
      <c r="L25" s="7"/>
      <c r="M25" s="7"/>
      <c r="N25" s="7"/>
      <c r="O25" s="7"/>
    </row>
    <row r="26" spans="1:5" s="7" customFormat="1" ht="24.75" customHeight="1">
      <c r="A26" s="219"/>
      <c r="B26" s="177"/>
      <c r="C26" s="175"/>
      <c r="D26" s="177"/>
      <c r="E26" s="220"/>
    </row>
    <row r="27" spans="1:5" s="7" customFormat="1" ht="24.75" customHeight="1">
      <c r="A27" s="219"/>
      <c r="B27" s="177"/>
      <c r="C27" s="175"/>
      <c r="D27" s="177"/>
      <c r="E27" s="220"/>
    </row>
    <row r="28" spans="1:5" s="7" customFormat="1" ht="24.75" customHeight="1">
      <c r="A28" s="219"/>
      <c r="B28" s="177"/>
      <c r="C28" s="175"/>
      <c r="D28" s="177"/>
      <c r="E28" s="220"/>
    </row>
    <row r="29" spans="1:5" s="7" customFormat="1" ht="24.75" customHeight="1">
      <c r="A29" s="219"/>
      <c r="B29" s="177"/>
      <c r="C29" s="175"/>
      <c r="D29" s="177"/>
      <c r="E29" s="220"/>
    </row>
    <row r="30" spans="1:5" s="7" customFormat="1" ht="24.75" customHeight="1">
      <c r="A30" s="219"/>
      <c r="B30" s="177"/>
      <c r="C30" s="175"/>
      <c r="D30" s="177"/>
      <c r="E30" s="220"/>
    </row>
    <row r="31" spans="1:5" s="7" customFormat="1" ht="24.75" customHeight="1">
      <c r="A31" s="219"/>
      <c r="B31" s="177"/>
      <c r="C31" s="175"/>
      <c r="D31" s="177"/>
      <c r="E31" s="221"/>
    </row>
    <row r="32" spans="1:5" s="7" customFormat="1" ht="24.75" customHeight="1">
      <c r="A32" s="219"/>
      <c r="B32" s="177"/>
      <c r="C32" s="175"/>
      <c r="D32" s="177"/>
      <c r="E32" s="221"/>
    </row>
    <row r="33" spans="1:5" s="7" customFormat="1" ht="24.75" customHeight="1">
      <c r="A33" s="219"/>
      <c r="B33" s="177"/>
      <c r="C33" s="175"/>
      <c r="D33" s="177"/>
      <c r="E33" s="221"/>
    </row>
    <row r="34" spans="1:5" s="7" customFormat="1" ht="24.75" customHeight="1">
      <c r="A34" s="219"/>
      <c r="B34" s="177"/>
      <c r="C34" s="175"/>
      <c r="D34" s="177"/>
      <c r="E34" s="221"/>
    </row>
    <row r="35" spans="1:15" s="4" customFormat="1" ht="24.75" customHeight="1" thickBot="1">
      <c r="A35" s="222" t="s">
        <v>16</v>
      </c>
      <c r="B35" s="223">
        <f>SUM(B24+B19+B16+B13+B7)</f>
        <v>573000</v>
      </c>
      <c r="C35" s="224">
        <f>SUM(C24+C19+C16+C13+C7)</f>
        <v>591961</v>
      </c>
      <c r="D35" s="225">
        <f>SUM(C35-B35)</f>
        <v>18961</v>
      </c>
      <c r="E35" s="226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4" customFormat="1" ht="16.5">
      <c r="A36" s="338">
        <v>11</v>
      </c>
      <c r="B36" s="338"/>
      <c r="C36" s="338"/>
      <c r="D36" s="338"/>
      <c r="E36" s="33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s="4" customFormat="1" ht="16.5">
      <c r="B37" s="43"/>
      <c r="C37" s="9"/>
      <c r="D37" s="4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s="4" customFormat="1" ht="16.5">
      <c r="B38" s="45"/>
      <c r="C38" s="317"/>
      <c r="D38" s="317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s="4" customFormat="1" ht="16.5">
      <c r="B39" s="45"/>
      <c r="C39" s="316"/>
      <c r="D39" s="316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s="4" customFormat="1" ht="16.5">
      <c r="B40" s="45"/>
      <c r="C40" s="9"/>
      <c r="D40" s="44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s="4" customFormat="1" ht="16.5">
      <c r="B41" s="45"/>
      <c r="C41" s="9"/>
      <c r="D41" s="44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3:4" ht="15.75" customHeight="1">
      <c r="C42" s="314"/>
      <c r="D42" s="314"/>
    </row>
  </sheetData>
  <sheetProtection/>
  <mergeCells count="13">
    <mergeCell ref="C42:D42"/>
    <mergeCell ref="K2:O3"/>
    <mergeCell ref="C39:D39"/>
    <mergeCell ref="C38:D38"/>
    <mergeCell ref="A1:E2"/>
    <mergeCell ref="A3:E3"/>
    <mergeCell ref="A4:E4"/>
    <mergeCell ref="A36:E36"/>
    <mergeCell ref="D5:D6"/>
    <mergeCell ref="A5:A6"/>
    <mergeCell ref="B5:B6"/>
    <mergeCell ref="C5:C6"/>
    <mergeCell ref="E5:E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2023-01-13T02:03:16Z</cp:lastPrinted>
  <dcterms:created xsi:type="dcterms:W3CDTF">2004-06-17T09:08:52Z</dcterms:created>
  <dcterms:modified xsi:type="dcterms:W3CDTF">2023-01-13T02:03:21Z</dcterms:modified>
  <cp:category/>
  <cp:version/>
  <cp:contentType/>
  <cp:contentStatus/>
</cp:coreProperties>
</file>